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dpcqld.sharepoint.com/sites/PineappleCommunicationsTeam/Shared Documents/General/Web/Content briefs/1. FORGOV/2. Human resources/2.2 Workforce planning/assets/"/>
    </mc:Choice>
  </mc:AlternateContent>
  <xr:revisionPtr revIDLastSave="2" documentId="13_ncr:1_{3B4A44C9-AE52-4451-8333-04EAC060A53C}" xr6:coauthVersionLast="47" xr6:coauthVersionMax="47" xr10:uidLastSave="{FBBA8D8A-7D0D-4868-B882-94AA54E5A68B}"/>
  <bookViews>
    <workbookView xWindow="-98" yWindow="-98" windowWidth="28996" windowHeight="15796" tabRatio="799" firstSheet="4" activeTab="6" xr2:uid="{00000000-000D-0000-FFFF-FFFF00000000}"/>
  </bookViews>
  <sheets>
    <sheet name="pg 5 workforce at a glance" sheetId="13" r:id="rId1"/>
    <sheet name="pg 6 " sheetId="16" r:id="rId2"/>
    <sheet name="pg 7 workforce size" sheetId="4" r:id="rId3"/>
    <sheet name="pg 10 occupation type" sheetId="5" r:id="rId4"/>
    <sheet name="pg 11 and 12 location" sheetId="6" r:id="rId5"/>
    <sheet name="pg 13 employment type" sheetId="7" r:id="rId6"/>
    <sheet name="pg 14 diversity" sheetId="8" r:id="rId7"/>
    <sheet name="pg 15 workforce earnings" sheetId="11" r:id="rId8"/>
    <sheet name="pg 16 age" sheetId="10" r:id="rId9"/>
    <sheet name="pg 17 and 18 appt type" sheetId="1" r:id="rId10"/>
    <sheet name="pg 19 and 20 gender" sheetId="2" r:id="rId11"/>
    <sheet name="pg 21  employment status" sheetId="14" r:id="rId12"/>
    <sheet name="pg 22 appointment type" sheetId="1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7" l="1"/>
  <c r="D30" i="7"/>
  <c r="C31" i="7"/>
  <c r="C30" i="7"/>
  <c r="B31" i="7"/>
  <c r="B30" i="7"/>
  <c r="I58" i="7"/>
  <c r="H58" i="7"/>
  <c r="F58" i="7"/>
  <c r="D58" i="7"/>
  <c r="B58" i="7"/>
  <c r="B32" i="7" s="1"/>
  <c r="E13" i="7"/>
  <c r="E12" i="7"/>
  <c r="D13" i="7"/>
  <c r="D12" i="7"/>
  <c r="C13" i="7"/>
  <c r="C12" i="7"/>
  <c r="B13" i="7"/>
  <c r="B12" i="7"/>
  <c r="I47" i="7"/>
  <c r="I48" i="7"/>
  <c r="G47" i="7"/>
  <c r="G48" i="7"/>
  <c r="E47" i="7"/>
  <c r="E48" i="7"/>
  <c r="C47" i="7"/>
  <c r="C48" i="7"/>
  <c r="I50" i="7"/>
  <c r="G50" i="7"/>
  <c r="E50" i="7"/>
  <c r="C50" i="7"/>
  <c r="J49" i="7"/>
  <c r="H49" i="7"/>
  <c r="E14" i="7" s="1"/>
  <c r="F49" i="7"/>
  <c r="D14" i="7" s="1"/>
  <c r="D49" i="7"/>
  <c r="B49" i="7"/>
  <c r="B14" i="7" s="1"/>
  <c r="I49" i="7" l="1"/>
  <c r="E49" i="7"/>
  <c r="G58" i="7"/>
  <c r="E58" i="7"/>
  <c r="D32" i="7"/>
  <c r="C32" i="7"/>
  <c r="C58" i="7"/>
  <c r="G49" i="7"/>
  <c r="C49" i="7"/>
  <c r="C14" i="7"/>
  <c r="U6" i="14"/>
  <c r="S6" i="14"/>
  <c r="Q6" i="14"/>
  <c r="N6" i="14"/>
  <c r="L6" i="14"/>
  <c r="J6" i="14"/>
  <c r="V6" i="14"/>
  <c r="W6" i="14"/>
  <c r="X6" i="14" s="1"/>
  <c r="Y6" i="14"/>
  <c r="Z6" i="14" s="1"/>
  <c r="AC6" i="14"/>
  <c r="O6" i="14"/>
  <c r="P6" i="14"/>
  <c r="I6" i="14"/>
  <c r="AA6" i="14"/>
  <c r="AB6" i="14" s="1"/>
  <c r="T6" i="14"/>
  <c r="R6" i="14"/>
  <c r="M6" i="14"/>
  <c r="K6" i="14"/>
  <c r="H6" i="14"/>
  <c r="F6" i="14"/>
  <c r="G6" i="14" s="1"/>
  <c r="E6" i="14"/>
  <c r="D6" i="14"/>
  <c r="B6" i="14"/>
  <c r="C6" i="14" s="1"/>
  <c r="B9" i="11" l="1"/>
  <c r="B44" i="4" l="1"/>
  <c r="B31" i="4"/>
  <c r="B46" i="4" s="1"/>
  <c r="G11" i="6"/>
  <c r="G19" i="6"/>
  <c r="C8" i="11"/>
  <c r="B24" i="6" l="1"/>
  <c r="B25" i="6"/>
  <c r="B30" i="6"/>
  <c r="B31" i="6"/>
  <c r="D44" i="2"/>
  <c r="D91" i="2"/>
  <c r="C77" i="1"/>
  <c r="D77" i="1"/>
  <c r="E77" i="1"/>
  <c r="F77" i="1"/>
  <c r="B77" i="1"/>
  <c r="C30" i="1"/>
  <c r="D30" i="1"/>
  <c r="E30" i="1"/>
  <c r="B30" i="1"/>
  <c r="F30" i="1"/>
  <c r="B26" i="6" l="1"/>
  <c r="B32" i="6"/>
  <c r="C30" i="6" s="1"/>
  <c r="E91" i="2"/>
  <c r="C91" i="2"/>
  <c r="B91" i="2"/>
  <c r="C77" i="2"/>
  <c r="D77" i="2"/>
  <c r="D92" i="2" s="1"/>
  <c r="E77" i="2"/>
  <c r="B77" i="2"/>
  <c r="C44" i="2"/>
  <c r="B44" i="2"/>
  <c r="D30" i="2"/>
  <c r="D45" i="2" s="1"/>
  <c r="E30" i="2"/>
  <c r="C30" i="2"/>
  <c r="B30" i="2"/>
  <c r="C91" i="1"/>
  <c r="D91" i="1"/>
  <c r="E91" i="1"/>
  <c r="F91" i="1"/>
  <c r="B91" i="1"/>
  <c r="C44" i="1"/>
  <c r="D44" i="1"/>
  <c r="E44" i="1"/>
  <c r="F44" i="1"/>
  <c r="B44" i="1"/>
  <c r="D43" i="4"/>
  <c r="E43" i="4" s="1"/>
  <c r="C44" i="4"/>
  <c r="C7" i="11"/>
  <c r="C6" i="11"/>
  <c r="C5" i="11"/>
  <c r="C4" i="11"/>
  <c r="C3" i="11"/>
  <c r="C45" i="2" l="1"/>
  <c r="E44" i="2"/>
  <c r="E45" i="2" s="1"/>
  <c r="C13" i="11"/>
  <c r="AB4" i="14" l="1"/>
  <c r="F13" i="11"/>
  <c r="D13" i="11"/>
  <c r="B13" i="11"/>
  <c r="H4" i="11"/>
  <c r="H5" i="11"/>
  <c r="H6" i="11"/>
  <c r="H7" i="11"/>
  <c r="H8" i="11"/>
  <c r="H3" i="11"/>
  <c r="B43" i="5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D5" i="4"/>
  <c r="E5" i="4" s="1"/>
  <c r="D6" i="4"/>
  <c r="E6" i="4" s="1"/>
  <c r="G13" i="11" l="1"/>
  <c r="G4" i="14"/>
  <c r="H13" i="11"/>
  <c r="I13" i="11" s="1"/>
  <c r="C24" i="6"/>
  <c r="E92" i="2"/>
  <c r="H9" i="11"/>
  <c r="I9" i="11" s="1"/>
  <c r="AB7" i="14"/>
  <c r="AB5" i="14"/>
  <c r="Z7" i="14"/>
  <c r="Z5" i="14"/>
  <c r="Z4" i="14"/>
  <c r="X7" i="14"/>
  <c r="X5" i="14"/>
  <c r="X4" i="14"/>
  <c r="S7" i="14"/>
  <c r="S5" i="14"/>
  <c r="S4" i="14"/>
  <c r="Q7" i="14"/>
  <c r="Q5" i="14"/>
  <c r="Q4" i="14"/>
  <c r="L7" i="14"/>
  <c r="L5" i="14"/>
  <c r="L4" i="14"/>
  <c r="J7" i="14"/>
  <c r="J5" i="14"/>
  <c r="J4" i="14"/>
  <c r="G7" i="14"/>
  <c r="G5" i="14"/>
  <c r="E7" i="14"/>
  <c r="E5" i="14"/>
  <c r="E4" i="14"/>
  <c r="C7" i="14"/>
  <c r="C5" i="14"/>
  <c r="C4" i="14"/>
  <c r="E13" i="11"/>
  <c r="I4" i="11"/>
  <c r="I5" i="11"/>
  <c r="I6" i="11"/>
  <c r="I7" i="11"/>
  <c r="I8" i="11"/>
  <c r="I3" i="11"/>
  <c r="G4" i="11"/>
  <c r="G5" i="11"/>
  <c r="G6" i="11"/>
  <c r="G7" i="11"/>
  <c r="G8" i="11"/>
  <c r="G9" i="11"/>
  <c r="G3" i="11"/>
  <c r="E4" i="11"/>
  <c r="E5" i="11"/>
  <c r="E6" i="11"/>
  <c r="E7" i="11"/>
  <c r="E9" i="11"/>
  <c r="E3" i="11"/>
  <c r="C31" i="6" l="1"/>
  <c r="C32" i="6" s="1"/>
  <c r="C25" i="6"/>
  <c r="C26" i="6" s="1"/>
  <c r="B92" i="1"/>
  <c r="D92" i="1"/>
  <c r="F92" i="1"/>
  <c r="E92" i="1"/>
  <c r="C92" i="1"/>
  <c r="B45" i="1"/>
  <c r="C45" i="1"/>
  <c r="F45" i="1"/>
  <c r="E45" i="1"/>
  <c r="D45" i="1"/>
  <c r="E18" i="4" l="1"/>
  <c r="D19" i="4"/>
  <c r="E19" i="4" s="1"/>
  <c r="D20" i="4"/>
  <c r="E20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4" i="4"/>
  <c r="E4" i="4" s="1"/>
  <c r="D7" i="4"/>
  <c r="E7" i="4" s="1"/>
  <c r="D8" i="4"/>
  <c r="E8" i="4" s="1"/>
  <c r="D40" i="4"/>
  <c r="E40" i="4" s="1"/>
  <c r="G3" i="6" l="1"/>
  <c r="G4" i="6"/>
  <c r="G5" i="6"/>
  <c r="G6" i="6"/>
  <c r="G7" i="6"/>
  <c r="G8" i="6"/>
  <c r="G9" i="6"/>
  <c r="G10" i="6"/>
  <c r="G12" i="6"/>
  <c r="G13" i="6"/>
  <c r="G14" i="6"/>
  <c r="G15" i="6"/>
  <c r="G16" i="6"/>
  <c r="G17" i="6"/>
  <c r="G18" i="6"/>
  <c r="G20" i="6"/>
  <c r="G21" i="6"/>
  <c r="G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" i="6"/>
  <c r="D35" i="4" l="1"/>
  <c r="D36" i="4"/>
  <c r="D37" i="4"/>
  <c r="D38" i="4"/>
  <c r="D39" i="4"/>
  <c r="D41" i="4"/>
  <c r="D42" i="4"/>
  <c r="D34" i="4"/>
  <c r="E38" i="4" l="1"/>
  <c r="E41" i="4"/>
  <c r="E42" i="4"/>
  <c r="E35" i="4"/>
  <c r="E36" i="4"/>
  <c r="E37" i="4"/>
  <c r="E39" i="4"/>
  <c r="E34" i="4"/>
  <c r="C31" i="4"/>
  <c r="C46" i="4" l="1"/>
  <c r="C92" i="2"/>
  <c r="H45" i="2"/>
  <c r="B92" i="2"/>
  <c r="B45" i="2"/>
  <c r="G45" i="2" l="1"/>
  <c r="F45" i="2"/>
  <c r="D46" i="4" l="1"/>
  <c r="E46" i="4" s="1"/>
  <c r="D31" i="4"/>
  <c r="E31" i="4" s="1"/>
  <c r="D44" i="4"/>
  <c r="E44" i="4" s="1"/>
  <c r="N4" i="14"/>
  <c r="N7" i="14"/>
  <c r="N5" i="14"/>
  <c r="U5" i="14"/>
  <c r="U7" i="14"/>
  <c r="U4" i="14"/>
</calcChain>
</file>

<file path=xl/sharedStrings.xml><?xml version="1.0" encoding="utf-8"?>
<sst xmlns="http://schemas.openxmlformats.org/spreadsheetml/2006/main" count="704" uniqueCount="212">
  <si>
    <t>Permanent</t>
  </si>
  <si>
    <t>Temporary</t>
  </si>
  <si>
    <t>Casual</t>
  </si>
  <si>
    <t>Contract</t>
  </si>
  <si>
    <t>Total</t>
  </si>
  <si>
    <t>Department of Agriculture and Fisheries</t>
  </si>
  <si>
    <t>Department of Education</t>
  </si>
  <si>
    <t>Department of Employment, Small Business and Training</t>
  </si>
  <si>
    <t>Department of Environment and Science</t>
  </si>
  <si>
    <t>Department of Justice and Attorney-General</t>
  </si>
  <si>
    <t>Department of the Premier and Cabinet</t>
  </si>
  <si>
    <t>Department of Transport and Main Roads</t>
  </si>
  <si>
    <t>Electoral Commission Queensland</t>
  </si>
  <si>
    <t>Office of the Inspector-General of Emergency Management</t>
  </si>
  <si>
    <t>Queensland Fire and Emergency Services</t>
  </si>
  <si>
    <t>Queensland Health</t>
  </si>
  <si>
    <t>Queensland Police Service</t>
  </si>
  <si>
    <t>Public Trustee</t>
  </si>
  <si>
    <t>Queensland Treasury</t>
  </si>
  <si>
    <t>Queensland Audit Office</t>
  </si>
  <si>
    <t>Queensland Corrective Services</t>
  </si>
  <si>
    <t>TAFE Queensland</t>
  </si>
  <si>
    <t>Other entities</t>
  </si>
  <si>
    <t>Legal Aid Queensland</t>
  </si>
  <si>
    <t>Office of the Health Ombudsman</t>
  </si>
  <si>
    <t>Queensland Art Gallery</t>
  </si>
  <si>
    <t>Queensland Family and Child Commission</t>
  </si>
  <si>
    <t>Queensland Museum</t>
  </si>
  <si>
    <t>State Library of Queensland</t>
  </si>
  <si>
    <t>Trade and Investment Queensland</t>
  </si>
  <si>
    <t>Appendix A: Number of FTE by appointment type and agency</t>
  </si>
  <si>
    <t>Queensland Human Rights Commission</t>
  </si>
  <si>
    <t>FTE</t>
  </si>
  <si>
    <t>Percentage</t>
  </si>
  <si>
    <t>Agency</t>
  </si>
  <si>
    <t>Headcount</t>
  </si>
  <si>
    <t xml:space="preserve"> </t>
  </si>
  <si>
    <t>Corporate</t>
  </si>
  <si>
    <t>Frontline/Frontline Support</t>
  </si>
  <si>
    <t>Brisbane Inner City</t>
  </si>
  <si>
    <t>Cairns</t>
  </si>
  <si>
    <t>Central Queensland</t>
  </si>
  <si>
    <t>Gold Coast</t>
  </si>
  <si>
    <t>Ipswich</t>
  </si>
  <si>
    <t>Sunshine Coast</t>
  </si>
  <si>
    <t>Toowoomba</t>
  </si>
  <si>
    <t>Townsville</t>
  </si>
  <si>
    <t>Wide Bay</t>
  </si>
  <si>
    <t>19 and less</t>
  </si>
  <si>
    <t>up to $49,999</t>
  </si>
  <si>
    <t>$50,000 to $99,999</t>
  </si>
  <si>
    <t>$100,000 to $119,999</t>
  </si>
  <si>
    <t>$120,000 to $149,999</t>
  </si>
  <si>
    <t>$150,000 to $179,999</t>
  </si>
  <si>
    <t>$180,000 and above</t>
  </si>
  <si>
    <t>%</t>
  </si>
  <si>
    <t>Police</t>
  </si>
  <si>
    <t>Doctors</t>
  </si>
  <si>
    <t>Roles &lt;1,000 FTE</t>
  </si>
  <si>
    <t xml:space="preserve">4 out of 5 employees are permanent </t>
  </si>
  <si>
    <t>Women in leadership</t>
  </si>
  <si>
    <t>Diversity Headcount</t>
  </si>
  <si>
    <t>Regions</t>
  </si>
  <si>
    <t>People with disability</t>
  </si>
  <si>
    <t>Appointment type</t>
  </si>
  <si>
    <t>Aboriginal and Torres Strait Islander peoples</t>
  </si>
  <si>
    <t>Data for graphs</t>
  </si>
  <si>
    <t>Earnings up to $100,000</t>
  </si>
  <si>
    <t>Age</t>
  </si>
  <si>
    <t>Rest of state</t>
  </si>
  <si>
    <t>Full-time</t>
  </si>
  <si>
    <t>Part-time</t>
  </si>
  <si>
    <t>Size of workforce in each agency (FTE)</t>
  </si>
  <si>
    <t>Occupation type</t>
  </si>
  <si>
    <t>Sector</t>
  </si>
  <si>
    <t>Gender</t>
  </si>
  <si>
    <t>Diversity group</t>
  </si>
  <si>
    <t>Location</t>
  </si>
  <si>
    <t>FTE %</t>
  </si>
  <si>
    <t>Nurses and midwives</t>
  </si>
  <si>
    <t>Correctional officers</t>
  </si>
  <si>
    <t>Firefighters</t>
  </si>
  <si>
    <t>TAFE teachers and tutors</t>
  </si>
  <si>
    <t>Disability support workers</t>
  </si>
  <si>
    <t>Child safety case workers</t>
  </si>
  <si>
    <t>Key frontline roles</t>
  </si>
  <si>
    <t>Health sector</t>
  </si>
  <si>
    <t>Education sector</t>
  </si>
  <si>
    <t>Rest of sector</t>
  </si>
  <si>
    <t>Education sector*</t>
  </si>
  <si>
    <t>Headcount%</t>
  </si>
  <si>
    <t>*Education sector includes TAFE Queensland</t>
  </si>
  <si>
    <t>Teachers and teacher aides</t>
  </si>
  <si>
    <t>Youth and case workers</t>
  </si>
  <si>
    <t>Remuneration range</t>
  </si>
  <si>
    <t>% of workforce</t>
  </si>
  <si>
    <t>Headcount %</t>
  </si>
  <si>
    <t>Employment status</t>
  </si>
  <si>
    <t>Sector sub-total: Budget paper 2 agencies</t>
  </si>
  <si>
    <t>Sector total</t>
  </si>
  <si>
    <t>Sector sub-total: Other entities</t>
  </si>
  <si>
    <t>Teacher and teacher aides</t>
  </si>
  <si>
    <t>Allied health</t>
  </si>
  <si>
    <t>General clerks</t>
  </si>
  <si>
    <t>Commercial cleaners</t>
  </si>
  <si>
    <t>Program or project administrators</t>
  </si>
  <si>
    <t>Labourers</t>
  </si>
  <si>
    <t>Office managers</t>
  </si>
  <si>
    <t>Information officers</t>
  </si>
  <si>
    <t>Gardeners (general)</t>
  </si>
  <si>
    <t>Waiters (catering officer/canteen assistant)</t>
  </si>
  <si>
    <t>Frontline and frontline support roles 
(including key frontline roles)</t>
  </si>
  <si>
    <t>Frontline (including
key frontline roles) and
frontline support roles</t>
  </si>
  <si>
    <t>Corporate roles</t>
  </si>
  <si>
    <t>% of total public sector workforce</t>
  </si>
  <si>
    <t>Total sector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</si>
  <si>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</si>
  <si>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</si>
  <si>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</si>
  <si>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</si>
  <si>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</si>
  <si>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</si>
  <si>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</si>
  <si>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</si>
  <si>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</si>
  <si>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Average age</t>
  </si>
  <si>
    <t>Headcount by appointment type and agency</t>
  </si>
  <si>
    <t>Number of FTE and percentage by gender and agency</t>
  </si>
  <si>
    <t>Headcount and percentage by gender and agency</t>
  </si>
  <si>
    <t>Senior Officer, Senior Executive and Chief Executive in classified roles</t>
  </si>
  <si>
    <t>Brisbane – East</t>
  </si>
  <si>
    <t>Brisbane – North</t>
  </si>
  <si>
    <t>Brisbane – South</t>
  </si>
  <si>
    <t>Brisbane – West</t>
  </si>
  <si>
    <t>Darling Downs – Maranoa</t>
  </si>
  <si>
    <t>Logan – Beaudesert</t>
  </si>
  <si>
    <t>Mackay – Isaac – Whitsunday</t>
  </si>
  <si>
    <t>Moreton Bay – North</t>
  </si>
  <si>
    <t>Moreton Bay – South</t>
  </si>
  <si>
    <t>Queensland – Outback</t>
  </si>
  <si>
    <t>Queensland public sector 
average age</t>
  </si>
  <si>
    <t>TAFE teachers/tutors</t>
  </si>
  <si>
    <t>Corporate service roles</t>
  </si>
  <si>
    <t>Queensland</t>
  </si>
  <si>
    <t>Resources Safety and Health Queensland</t>
  </si>
  <si>
    <t>Ambulance officers</t>
  </si>
  <si>
    <t>Allied health (health practitioners, and professional)</t>
  </si>
  <si>
    <t>Target</t>
  </si>
  <si>
    <t>Frontline (including key frontline roles) and frontline support roles</t>
  </si>
  <si>
    <t>Non-binary</t>
  </si>
  <si>
    <t>Department of Communities, Housing and Digital Economy</t>
  </si>
  <si>
    <t>Department of Energy and Public Works</t>
  </si>
  <si>
    <t>Department of Resources</t>
  </si>
  <si>
    <t>Department of State Development, Infrastructure, Local Government and Planning</t>
  </si>
  <si>
    <t>Department of Regional Development, Manufacturing and Water</t>
  </si>
  <si>
    <t>Department of Seniors, Disability Services and Aboriginal and Torres Strait Islander Partnerships</t>
  </si>
  <si>
    <t>Department of Tourism, Innovation and Sport</t>
  </si>
  <si>
    <t>Men</t>
  </si>
  <si>
    <t>Women</t>
  </si>
  <si>
    <t>Brisbane - East</t>
  </si>
  <si>
    <t>Brisbane - North</t>
  </si>
  <si>
    <t>Brisbane - South</t>
  </si>
  <si>
    <t>Brisbane - West</t>
  </si>
  <si>
    <t>Darling Downs - Maranoa</t>
  </si>
  <si>
    <t>Logan - Beaudesert</t>
  </si>
  <si>
    <t>Mackay - Isaac - Whitsunday</t>
  </si>
  <si>
    <t>Moreton Bay - North</t>
  </si>
  <si>
    <t>Moreton Bay - South</t>
  </si>
  <si>
    <t>Queensland - Outback</t>
  </si>
  <si>
    <t>Department of Children, Youth Justice and Multicultural Affairs</t>
  </si>
  <si>
    <t>Variance</t>
  </si>
  <si>
    <t>% Variance</t>
  </si>
  <si>
    <t>Number of FTE by appointment type and sector</t>
  </si>
  <si>
    <t>Sector Total</t>
  </si>
  <si>
    <t>(FTE)</t>
  </si>
  <si>
    <t>(Headcount)</t>
  </si>
  <si>
    <t>CALD2 - Speak a language at home other than English</t>
  </si>
  <si>
    <t>Brisbane Inner City and surrounding suburbs</t>
  </si>
  <si>
    <t>*ABS SA4 Regions of Brisbane Inner City, Brisbane North, South, East and West.</t>
  </si>
  <si>
    <t>Headcount by employment status and sector</t>
  </si>
  <si>
    <t>Security officers</t>
  </si>
  <si>
    <t>Policy analyst</t>
  </si>
  <si>
    <t>Norfolk Island Taskforce</t>
  </si>
  <si>
    <t>Data excludes interstate/overseas employees</t>
  </si>
  <si>
    <t>Culturally and linguistically diverse - CALD2 - Speak a language at home other than English</t>
  </si>
  <si>
    <t>Information and communications technology</t>
  </si>
  <si>
    <t>Human resources</t>
  </si>
  <si>
    <t>Accounting and finance</t>
  </si>
  <si>
    <t>Property and facilities</t>
  </si>
  <si>
    <t>Procurement and contract management</t>
  </si>
  <si>
    <t>Communication, media and marketing</t>
  </si>
  <si>
    <t>Governance and strategy</t>
  </si>
  <si>
    <t>Executive services and support</t>
  </si>
  <si>
    <t>Information management</t>
  </si>
  <si>
    <t>Legal services</t>
  </si>
  <si>
    <t>Corporate services management</t>
  </si>
  <si>
    <t>Audit services</t>
  </si>
  <si>
    <t>Culturally and linguistically diverse</t>
  </si>
  <si>
    <t>65 and over</t>
  </si>
  <si>
    <t>September 2022</t>
  </si>
  <si>
    <t>Specialist managers</t>
  </si>
  <si>
    <t>Policy and planning managers</t>
  </si>
  <si>
    <t>Number of FTE by age distribution and gender</t>
  </si>
  <si>
    <t>Percentage of FTE by age distribution and gender</t>
  </si>
  <si>
    <t>March 2023</t>
  </si>
  <si>
    <t>Public Sector Commission</t>
  </si>
  <si>
    <t>86.38% of part-time employees are women</t>
  </si>
  <si>
    <t>69.94% of temporary and casual employees are women</t>
  </si>
  <si>
    <t>Public Service Commission</t>
  </si>
  <si>
    <t>Mar-23*</t>
  </si>
  <si>
    <t>*From March 2023, includes s155 and s122 SO/SES/CEO roles</t>
  </si>
  <si>
    <t>Classified roles, s122 and s155 SO/SES/CEO roles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</si>
</sst>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#,##0.00"/>
    <numFmt numFmtId="165" formatCode="0.00_ ;\-0.00\ "/>
    <numFmt numFmtId="166" formatCode="0_ ;\-0\ "/>
    <numFmt numFmtId="167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A"/>
      <name val="Arial"/>
      <family val="2"/>
    </font>
    <font>
      <b/>
      <sz val="11"/>
      <color rgb="FF00000A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3" fontId="3" fillId="3" borderId="1" xfId="3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3" fontId="3" fillId="2" borderId="0" xfId="3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3" fillId="0" borderId="0" xfId="3" applyFont="1" applyFill="1" applyBorder="1" applyAlignment="1">
      <alignment horizontal="right" vertical="center"/>
    </xf>
    <xf numFmtId="41" fontId="3" fillId="3" borderId="1" xfId="3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2" fillId="0" borderId="0" xfId="0" applyFont="1"/>
    <xf numFmtId="10" fontId="2" fillId="0" borderId="1" xfId="1" applyNumberFormat="1" applyFont="1" applyBorder="1"/>
    <xf numFmtId="4" fontId="2" fillId="0" borderId="1" xfId="0" applyNumberFormat="1" applyFont="1" applyBorder="1"/>
    <xf numFmtId="10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0" xfId="0" applyFont="1"/>
    <xf numFmtId="4" fontId="2" fillId="0" borderId="0" xfId="0" applyNumberFormat="1" applyFont="1"/>
    <xf numFmtId="4" fontId="3" fillId="4" borderId="1" xfId="0" applyNumberFormat="1" applyFont="1" applyFill="1" applyBorder="1"/>
    <xf numFmtId="10" fontId="3" fillId="4" borderId="1" xfId="1" applyNumberFormat="1" applyFont="1" applyFill="1" applyBorder="1"/>
    <xf numFmtId="3" fontId="3" fillId="4" borderId="1" xfId="0" applyNumberFormat="1" applyFont="1" applyFill="1" applyBorder="1"/>
    <xf numFmtId="3" fontId="2" fillId="0" borderId="0" xfId="0" applyNumberFormat="1" applyFont="1"/>
    <xf numFmtId="0" fontId="5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/>
    </xf>
    <xf numFmtId="43" fontId="2" fillId="0" borderId="0" xfId="0" applyNumberFormat="1" applyFont="1"/>
    <xf numFmtId="2" fontId="3" fillId="0" borderId="1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right"/>
    </xf>
    <xf numFmtId="0" fontId="3" fillId="0" borderId="2" xfId="0" applyFont="1" applyBorder="1"/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2" fontId="2" fillId="0" borderId="1" xfId="0" applyNumberFormat="1" applyFont="1" applyBorder="1"/>
    <xf numFmtId="0" fontId="2" fillId="0" borderId="1" xfId="0" applyFont="1" applyBorder="1" applyAlignment="1">
      <alignment wrapText="1"/>
    </xf>
    <xf numFmtId="165" fontId="3" fillId="3" borderId="1" xfId="3" applyNumberFormat="1" applyFont="1" applyFill="1" applyBorder="1" applyAlignment="1">
      <alignment horizontal="right" vertical="center"/>
    </xf>
    <xf numFmtId="1" fontId="2" fillId="0" borderId="1" xfId="0" applyNumberFormat="1" applyFont="1" applyBorder="1"/>
    <xf numFmtId="166" fontId="3" fillId="3" borderId="1" xfId="3" applyNumberFormat="1" applyFont="1" applyFill="1" applyBorder="1" applyAlignment="1">
      <alignment horizontal="right" vertical="center"/>
    </xf>
    <xf numFmtId="2" fontId="3" fillId="4" borderId="1" xfId="0" applyNumberFormat="1" applyFont="1" applyFill="1" applyBorder="1"/>
    <xf numFmtId="1" fontId="3" fillId="4" borderId="1" xfId="0" applyNumberFormat="1" applyFont="1" applyFill="1" applyBorder="1"/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0" fontId="7" fillId="0" borderId="0" xfId="1" applyNumberFormat="1" applyFont="1" applyBorder="1"/>
    <xf numFmtId="4" fontId="2" fillId="2" borderId="1" xfId="0" applyNumberFormat="1" applyFont="1" applyFill="1" applyBorder="1"/>
    <xf numFmtId="2" fontId="2" fillId="2" borderId="1" xfId="0" applyNumberFormat="1" applyFont="1" applyFill="1" applyBorder="1"/>
    <xf numFmtId="3" fontId="2" fillId="2" borderId="1" xfId="0" applyNumberFormat="1" applyFont="1" applyFill="1" applyBorder="1"/>
    <xf numFmtId="0" fontId="5" fillId="0" borderId="1" xfId="0" applyFont="1" applyBorder="1" applyAlignment="1">
      <alignment horizontal="center" wrapText="1"/>
    </xf>
    <xf numFmtId="9" fontId="2" fillId="0" borderId="0" xfId="1" applyFont="1"/>
    <xf numFmtId="10" fontId="3" fillId="0" borderId="1" xfId="1" applyNumberFormat="1" applyFont="1" applyFill="1" applyBorder="1"/>
    <xf numFmtId="2" fontId="2" fillId="0" borderId="0" xfId="0" applyNumberFormat="1" applyFont="1"/>
    <xf numFmtId="10" fontId="2" fillId="0" borderId="1" xfId="0" applyNumberFormat="1" applyFont="1" applyBorder="1"/>
    <xf numFmtId="164" fontId="4" fillId="0" borderId="1" xfId="0" applyNumberFormat="1" applyFont="1" applyBorder="1"/>
    <xf numFmtId="10" fontId="4" fillId="0" borderId="1" xfId="1" applyNumberFormat="1" applyFont="1" applyFill="1" applyBorder="1"/>
    <xf numFmtId="2" fontId="4" fillId="0" borderId="1" xfId="0" applyNumberFormat="1" applyFont="1" applyBorder="1"/>
    <xf numFmtId="10" fontId="2" fillId="0" borderId="1" xfId="1" applyNumberFormat="1" applyFont="1" applyFill="1" applyBorder="1"/>
    <xf numFmtId="2" fontId="0" fillId="0" borderId="0" xfId="0" applyNumberFormat="1"/>
    <xf numFmtId="10" fontId="0" fillId="0" borderId="0" xfId="1" applyNumberFormat="1" applyFont="1" applyFill="1"/>
    <xf numFmtId="4" fontId="2" fillId="0" borderId="1" xfId="1" applyNumberFormat="1" applyFont="1" applyFill="1" applyBorder="1"/>
    <xf numFmtId="10" fontId="2" fillId="0" borderId="0" xfId="1" applyNumberFormat="1" applyFont="1" applyFill="1" applyBorder="1"/>
    <xf numFmtId="164" fontId="0" fillId="0" borderId="0" xfId="0" applyNumberFormat="1"/>
    <xf numFmtId="4" fontId="0" fillId="0" borderId="0" xfId="0" applyNumberFormat="1"/>
    <xf numFmtId="17" fontId="3" fillId="0" borderId="1" xfId="0" applyNumberFormat="1" applyFont="1" applyBorder="1"/>
    <xf numFmtId="9" fontId="2" fillId="0" borderId="1" xfId="1" applyFont="1" applyFill="1" applyBorder="1"/>
    <xf numFmtId="2" fontId="2" fillId="0" borderId="1" xfId="0" applyNumberFormat="1" applyFont="1" applyBorder="1" applyAlignment="1">
      <alignment horizontal="right"/>
    </xf>
    <xf numFmtId="10" fontId="2" fillId="0" borderId="0" xfId="1" applyNumberFormat="1" applyFont="1" applyFill="1"/>
    <xf numFmtId="4" fontId="3" fillId="4" borderId="2" xfId="4" applyNumberFormat="1" applyFont="1" applyFill="1" applyBorder="1" applyAlignment="1">
      <alignment horizontal="right"/>
    </xf>
    <xf numFmtId="10" fontId="0" fillId="0" borderId="0" xfId="0" applyNumberFormat="1"/>
    <xf numFmtId="0" fontId="8" fillId="0" borderId="1" xfId="0" applyFont="1" applyBorder="1"/>
    <xf numFmtId="0" fontId="8" fillId="0" borderId="0" xfId="0" applyFont="1"/>
    <xf numFmtId="0" fontId="9" fillId="0" borderId="1" xfId="0" applyFont="1" applyBorder="1"/>
    <xf numFmtId="0" fontId="9" fillId="0" borderId="0" xfId="0" applyFont="1"/>
    <xf numFmtId="0" fontId="9" fillId="0" borderId="1" xfId="0" applyFont="1" applyBorder="1" applyAlignment="1">
      <alignment horizontal="left" vertical="center" wrapText="1"/>
    </xf>
    <xf numFmtId="17" fontId="9" fillId="0" borderId="1" xfId="0" quotePrefix="1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0" xfId="0" applyFont="1"/>
    <xf numFmtId="10" fontId="8" fillId="0" borderId="1" xfId="1" applyNumberFormat="1" applyFont="1" applyBorder="1"/>
    <xf numFmtId="2" fontId="8" fillId="0" borderId="1" xfId="0" applyNumberFormat="1" applyFont="1" applyBorder="1"/>
    <xf numFmtId="0" fontId="9" fillId="3" borderId="2" xfId="0" applyFont="1" applyFill="1" applyBorder="1" applyAlignment="1">
      <alignment horizontal="left" vertical="center"/>
    </xf>
    <xf numFmtId="43" fontId="9" fillId="3" borderId="1" xfId="3" applyFont="1" applyFill="1" applyBorder="1" applyAlignment="1">
      <alignment horizontal="right" vertical="center"/>
    </xf>
    <xf numFmtId="165" fontId="9" fillId="3" borderId="1" xfId="3" applyNumberFormat="1" applyFont="1" applyFill="1" applyBorder="1" applyAlignment="1">
      <alignment horizontal="right" vertical="center"/>
    </xf>
    <xf numFmtId="10" fontId="9" fillId="3" borderId="1" xfId="1" applyNumberFormat="1" applyFont="1" applyFill="1" applyBorder="1"/>
    <xf numFmtId="4" fontId="8" fillId="0" borderId="0" xfId="0" applyNumberFormat="1" applyFont="1"/>
    <xf numFmtId="0" fontId="9" fillId="2" borderId="0" xfId="0" applyFont="1" applyFill="1" applyAlignment="1">
      <alignment horizontal="left" vertical="center"/>
    </xf>
    <xf numFmtId="10" fontId="8" fillId="0" borderId="0" xfId="1" applyNumberFormat="1" applyFont="1"/>
    <xf numFmtId="0" fontId="9" fillId="3" borderId="1" xfId="0" applyFont="1" applyFill="1" applyBorder="1" applyAlignment="1">
      <alignment horizontal="left" vertical="center"/>
    </xf>
    <xf numFmtId="10" fontId="8" fillId="0" borderId="1" xfId="0" applyNumberFormat="1" applyFont="1" applyBorder="1"/>
    <xf numFmtId="10" fontId="8" fillId="0" borderId="0" xfId="0" applyNumberFormat="1" applyFont="1"/>
    <xf numFmtId="10" fontId="8" fillId="0" borderId="0" xfId="1" applyNumberFormat="1" applyFont="1" applyBorder="1"/>
    <xf numFmtId="10" fontId="8" fillId="0" borderId="1" xfId="1" applyNumberFormat="1" applyFont="1" applyFill="1" applyBorder="1"/>
    <xf numFmtId="10" fontId="9" fillId="0" borderId="1" xfId="1" applyNumberFormat="1" applyFont="1" applyBorder="1"/>
    <xf numFmtId="10" fontId="9" fillId="0" borderId="0" xfId="0" applyNumberFormat="1" applyFont="1"/>
    <xf numFmtId="3" fontId="8" fillId="0" borderId="0" xfId="0" applyNumberFormat="1" applyFont="1"/>
    <xf numFmtId="3" fontId="8" fillId="0" borderId="1" xfId="0" applyNumberFormat="1" applyFont="1" applyBorder="1"/>
    <xf numFmtId="1" fontId="8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164" fontId="8" fillId="0" borderId="1" xfId="0" applyNumberFormat="1" applyFont="1" applyBorder="1"/>
    <xf numFmtId="164" fontId="10" fillId="0" borderId="0" xfId="0" applyNumberFormat="1" applyFont="1"/>
    <xf numFmtId="10" fontId="10" fillId="0" borderId="0" xfId="1" applyNumberFormat="1" applyFont="1" applyFill="1"/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4" fontId="8" fillId="0" borderId="1" xfId="0" applyNumberFormat="1" applyFont="1" applyBorder="1"/>
    <xf numFmtId="10" fontId="2" fillId="0" borderId="0" xfId="1" applyNumberFormat="1" applyFont="1"/>
    <xf numFmtId="167" fontId="2" fillId="0" borderId="0" xfId="1" applyNumberFormat="1" applyFont="1"/>
    <xf numFmtId="2" fontId="2" fillId="0" borderId="1" xfId="0" quotePrefix="1" applyNumberFormat="1" applyFont="1" applyBorder="1" applyAlignment="1">
      <alignment horizontal="right"/>
    </xf>
    <xf numFmtId="10" fontId="3" fillId="4" borderId="1" xfId="1" quotePrefix="1" applyNumberFormat="1" applyFont="1" applyFill="1" applyBorder="1" applyAlignment="1">
      <alignment horizontal="right"/>
    </xf>
    <xf numFmtId="3" fontId="2" fillId="0" borderId="1" xfId="0" quotePrefix="1" applyNumberFormat="1" applyFont="1" applyBorder="1" applyAlignment="1">
      <alignment horizontal="right"/>
    </xf>
    <xf numFmtId="9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0" xfId="0" applyAlignment="1">
      <alignment vertical="top"/>
    </xf>
    <xf numFmtId="1" fontId="2" fillId="0" borderId="0" xfId="0" applyNumberFormat="1" applyFont="1"/>
    <xf numFmtId="0" fontId="3" fillId="0" borderId="1" xfId="0" applyFont="1" applyBorder="1" applyAlignment="1">
      <alignment vertical="top" wrapText="1"/>
    </xf>
    <xf numFmtId="10" fontId="2" fillId="0" borderId="1" xfId="1" applyNumberFormat="1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10" fontId="2" fillId="0" borderId="1" xfId="0" applyNumberFormat="1" applyFont="1" applyBorder="1" applyAlignment="1">
      <alignment vertical="top"/>
    </xf>
    <xf numFmtId="0" fontId="9" fillId="2" borderId="1" xfId="0" applyFont="1" applyFill="1" applyBorder="1"/>
    <xf numFmtId="0" fontId="9" fillId="2" borderId="4" xfId="0" applyFont="1" applyFill="1" applyBorder="1" applyAlignment="1">
      <alignment horizontal="center"/>
    </xf>
    <xf numFmtId="4" fontId="8" fillId="2" borderId="4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0" xfId="0" applyFont="1"/>
    <xf numFmtId="4" fontId="8" fillId="0" borderId="2" xfId="0" applyNumberFormat="1" applyFont="1" applyBorder="1" applyAlignment="1">
      <alignment horizontal="center"/>
    </xf>
    <xf numFmtId="1" fontId="2" fillId="0" borderId="1" xfId="0" quotePrefix="1" applyNumberFormat="1" applyFont="1" applyBorder="1" applyAlignment="1">
      <alignment horizontal="right"/>
    </xf>
    <xf numFmtId="43" fontId="0" fillId="0" borderId="0" xfId="0" applyNumberFormat="1"/>
    <xf numFmtId="0" fontId="8" fillId="0" borderId="2" xfId="0" applyFont="1" applyBorder="1"/>
    <xf numFmtId="0" fontId="2" fillId="0" borderId="2" xfId="0" applyFont="1" applyBorder="1" applyAlignment="1">
      <alignment horizontal="left" vertical="center"/>
    </xf>
    <xf numFmtId="10" fontId="0" fillId="0" borderId="0" xfId="1" applyNumberFormat="1" applyFont="1"/>
    <xf numFmtId="3" fontId="10" fillId="0" borderId="0" xfId="0" applyNumberFormat="1" applyFont="1"/>
    <xf numFmtId="2" fontId="2" fillId="0" borderId="2" xfId="0" applyNumberFormat="1" applyFont="1" applyBorder="1"/>
    <xf numFmtId="2" fontId="2" fillId="0" borderId="5" xfId="0" applyNumberFormat="1" applyFont="1" applyBorder="1"/>
    <xf numFmtId="4" fontId="2" fillId="0" borderId="5" xfId="0" applyNumberFormat="1" applyFont="1" applyBorder="1"/>
    <xf numFmtId="4" fontId="2" fillId="0" borderId="4" xfId="0" applyNumberFormat="1" applyFont="1" applyBorder="1"/>
    <xf numFmtId="4" fontId="3" fillId="0" borderId="1" xfId="0" applyNumberFormat="1" applyFont="1" applyBorder="1"/>
    <xf numFmtId="0" fontId="3" fillId="5" borderId="2" xfId="0" applyFont="1" applyFill="1" applyBorder="1" applyAlignment="1">
      <alignment horizontal="left" vertical="center"/>
    </xf>
    <xf numFmtId="4" fontId="3" fillId="5" borderId="1" xfId="4" applyNumberFormat="1" applyFont="1" applyFill="1" applyBorder="1" applyAlignment="1">
      <alignment horizontal="right"/>
    </xf>
    <xf numFmtId="9" fontId="2" fillId="0" borderId="0" xfId="0" applyNumberFormat="1" applyFont="1"/>
    <xf numFmtId="4" fontId="8" fillId="0" borderId="0" xfId="0" applyNumberFormat="1" applyFont="1" applyAlignment="1">
      <alignment wrapText="1"/>
    </xf>
    <xf numFmtId="9" fontId="0" fillId="0" borderId="0" xfId="0" applyNumberFormat="1"/>
    <xf numFmtId="4" fontId="10" fillId="0" borderId="0" xfId="0" applyNumberFormat="1" applyFont="1"/>
    <xf numFmtId="17" fontId="3" fillId="0" borderId="1" xfId="0" quotePrefix="1" applyNumberFormat="1" applyFont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8">
    <cellStyle name="Comma" xfId="4" builtinId="3"/>
    <cellStyle name="Comma 2" xfId="3" xr:uid="{00000000-0005-0000-0000-000001000000}"/>
    <cellStyle name="Comma 2 2" xfId="6" xr:uid="{3FC076A8-2B03-4D33-9B3F-175258BE1FB0}"/>
    <cellStyle name="Comma 3" xfId="7" xr:uid="{24E08B1E-95AF-41A3-A7EC-AB21FB3C092B}"/>
    <cellStyle name="Currency 2" xfId="2" xr:uid="{00000000-0005-0000-0000-000002000000}"/>
    <cellStyle name="Currency 2 2" xfId="5" xr:uid="{31AC8AC0-5969-4549-98E0-F1124456F92E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15B67"/>
      <color rgb="FFFDC3DC"/>
      <color rgb="FF60C3AD"/>
      <color rgb="FFF48785"/>
      <color rgb="FF4483A4"/>
      <color rgb="FF007A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67147856517937E-2"/>
          <c:y val="2.5428341144772947E-2"/>
          <c:w val="0.88498840769903764"/>
          <c:h val="0.841674628781943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'pg 13 employment type'!$A$12</c:f>
              <c:strCache>
                <c:ptCount val="1"/>
                <c:pt idx="0">
                  <c:v>Education sector</c:v>
                </c:pt>
              </c:strCache>
            </c:strRef>
          </c:tx>
          <c:spPr>
            <a:solidFill>
              <a:srgbClr val="F48785"/>
            </a:solidFill>
            <a:ln>
              <a:noFill/>
            </a:ln>
            <a:effectLst/>
          </c:spPr>
          <c:invertIfNegative val="0"/>
          <c:cat>
            <c:strRef>
              <c:f>'pg 13 employment type'!$B$11:$E$11</c:f>
              <c:strCache>
                <c:ptCount val="4"/>
                <c:pt idx="0">
                  <c:v>Permanent</c:v>
                </c:pt>
                <c:pt idx="1">
                  <c:v>Temporary</c:v>
                </c:pt>
                <c:pt idx="2">
                  <c:v>Casual</c:v>
                </c:pt>
                <c:pt idx="3">
                  <c:v>Contract</c:v>
                </c:pt>
              </c:strCache>
            </c:strRef>
          </c:cat>
          <c:val>
            <c:numRef>
              <c:f>'pg 13 employment type'!$B$12:$E$12</c:f>
              <c:numCache>
                <c:formatCode>0.00%</c:formatCode>
                <c:ptCount val="4"/>
                <c:pt idx="0">
                  <c:v>0.33216014586787773</c:v>
                </c:pt>
                <c:pt idx="1">
                  <c:v>0.286157132940562</c:v>
                </c:pt>
                <c:pt idx="2">
                  <c:v>0.37859069606854628</c:v>
                </c:pt>
                <c:pt idx="3">
                  <c:v>0.11935205728646386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4B-4192-A1F9-6512C3F72A10}"/>
            </c:ext>
          </c:extLst>
        </c:ser>
        <c:ser>
          <c:idx val="1"/>
          <c:order val="1"/>
          <c:tx>
            <c:strRef>
              <c:f>'pg 13 employment type'!$A$13</c:f>
              <c:strCache>
                <c:ptCount val="1"/>
                <c:pt idx="0">
                  <c:v>Health sector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'pg 13 employment type'!$B$11:$E$11</c:f>
              <c:strCache>
                <c:ptCount val="4"/>
                <c:pt idx="0">
                  <c:v>Permanent</c:v>
                </c:pt>
                <c:pt idx="1">
                  <c:v>Temporary</c:v>
                </c:pt>
                <c:pt idx="2">
                  <c:v>Casual</c:v>
                </c:pt>
                <c:pt idx="3">
                  <c:v>Contract</c:v>
                </c:pt>
              </c:strCache>
            </c:strRef>
          </c:cat>
          <c:val>
            <c:numRef>
              <c:f>'pg 13 employment type'!$B$13:$E$13</c:f>
              <c:numCache>
                <c:formatCode>0.00%</c:formatCode>
                <c:ptCount val="4"/>
                <c:pt idx="0">
                  <c:v>0.38422203954931539</c:v>
                </c:pt>
                <c:pt idx="1">
                  <c:v>0.56009507722717566</c:v>
                </c:pt>
                <c:pt idx="2">
                  <c:v>0.46381964915273122</c:v>
                </c:pt>
                <c:pt idx="3">
                  <c:v>0.23579667931988096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4B-4192-A1F9-6512C3F72A10}"/>
            </c:ext>
          </c:extLst>
        </c:ser>
        <c:ser>
          <c:idx val="2"/>
          <c:order val="2"/>
          <c:tx>
            <c:strRef>
              <c:f>'pg 13 employment type'!$A$14</c:f>
              <c:strCache>
                <c:ptCount val="1"/>
                <c:pt idx="0">
                  <c:v>Rest of sector</c:v>
                </c:pt>
              </c:strCache>
            </c:strRef>
          </c:tx>
          <c:spPr>
            <a:solidFill>
              <a:srgbClr val="60C3AD"/>
            </a:solidFill>
            <a:ln>
              <a:noFill/>
            </a:ln>
            <a:effectLst/>
          </c:spPr>
          <c:invertIfNegative val="0"/>
          <c:cat>
            <c:strRef>
              <c:f>'pg 13 employment type'!$B$11:$E$11</c:f>
              <c:strCache>
                <c:ptCount val="4"/>
                <c:pt idx="0">
                  <c:v>Permanent</c:v>
                </c:pt>
                <c:pt idx="1">
                  <c:v>Temporary</c:v>
                </c:pt>
                <c:pt idx="2">
                  <c:v>Casual</c:v>
                </c:pt>
                <c:pt idx="3">
                  <c:v>Contract</c:v>
                </c:pt>
              </c:strCache>
            </c:strRef>
          </c:cat>
          <c:val>
            <c:numRef>
              <c:f>'pg 13 employment type'!$B$14:$E$14</c:f>
              <c:numCache>
                <c:formatCode>0.00%</c:formatCode>
                <c:ptCount val="4"/>
                <c:pt idx="0">
                  <c:v>0.28361781458280688</c:v>
                </c:pt>
                <c:pt idx="1">
                  <c:v>0.15374778983226242</c:v>
                </c:pt>
                <c:pt idx="2">
                  <c:v>0.1575896547787225</c:v>
                </c:pt>
                <c:pt idx="3">
                  <c:v>0.64485126339365517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4B-4192-A1F9-6512C3F72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152744"/>
        <c:axId val="152593808"/>
      </c:barChart>
      <c:catAx>
        <c:axId val="154152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593808"/>
        <c:crosses val="autoZero"/>
        <c:auto val="1"/>
        <c:lblAlgn val="ctr"/>
        <c:lblOffset val="100"/>
        <c:noMultiLvlLbl val="0"/>
      </c:catAx>
      <c:valAx>
        <c:axId val="15259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152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'pg 13 employment type'!$A$30</c:f>
              <c:strCache>
                <c:ptCount val="1"/>
                <c:pt idx="0">
                  <c:v>Education sector</c:v>
                </c:pt>
              </c:strCache>
            </c:strRef>
          </c:tx>
          <c:spPr>
            <a:solidFill>
              <a:srgbClr val="F48785"/>
            </a:solidFill>
            <a:ln>
              <a:noFill/>
            </a:ln>
            <a:effectLst/>
          </c:spPr>
          <c:invertIfNegative val="0"/>
          <c:cat>
            <c:strRef>
              <c:f>'pg 13 employment type'!$B$29:$D$29</c:f>
              <c:strCache>
                <c:ptCount val="3"/>
                <c:pt idx="0">
                  <c:v>Full-time</c:v>
                </c:pt>
                <c:pt idx="1">
                  <c:v>Part-time</c:v>
                </c:pt>
                <c:pt idx="2">
                  <c:v>Casual</c:v>
                </c:pt>
              </c:strCache>
            </c:strRef>
          </c:cat>
          <c:val>
            <c:numRef>
              <c:f>'pg 13 employment type'!$B$30:$D$30</c:f>
              <c:numCache>
                <c:formatCode>0.00%</c:formatCode>
                <c:ptCount val="3"/>
                <c:pt idx="0">
                  <c:v>0.30979268592364229</c:v>
                </c:pt>
                <c:pt idx="1">
                  <c:v>0.39062630045776114</c:v>
                </c:pt>
                <c:pt idx="2">
                  <c:v>0.38400357906248445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D-4FF2-81A8-EA705B2D2D24}"/>
            </c:ext>
          </c:extLst>
        </c:ser>
        <c:ser>
          <c:idx val="1"/>
          <c:order val="1"/>
          <c:tx>
            <c:strRef>
              <c:f>'pg 13 employment type'!$A$31</c:f>
              <c:strCache>
                <c:ptCount val="1"/>
                <c:pt idx="0">
                  <c:v>Health sector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'pg 13 employment type'!$B$29:$D$29</c:f>
              <c:strCache>
                <c:ptCount val="3"/>
                <c:pt idx="0">
                  <c:v>Full-time</c:v>
                </c:pt>
                <c:pt idx="1">
                  <c:v>Part-time</c:v>
                </c:pt>
                <c:pt idx="2">
                  <c:v>Casual</c:v>
                </c:pt>
              </c:strCache>
            </c:strRef>
          </c:cat>
          <c:val>
            <c:numRef>
              <c:f>'pg 13 employment type'!$B$31:$D$31</c:f>
              <c:numCache>
                <c:formatCode>0.00%</c:formatCode>
                <c:ptCount val="3"/>
                <c:pt idx="0">
                  <c:v>0.35476844715501643</c:v>
                </c:pt>
                <c:pt idx="1">
                  <c:v>0.537588431127757</c:v>
                </c:pt>
                <c:pt idx="2">
                  <c:v>0.36501466421434609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D-4FF2-81A8-EA705B2D2D24}"/>
            </c:ext>
          </c:extLst>
        </c:ser>
        <c:ser>
          <c:idx val="2"/>
          <c:order val="2"/>
          <c:tx>
            <c:strRef>
              <c:f>'pg 13 employment type'!$A$32</c:f>
              <c:strCache>
                <c:ptCount val="1"/>
                <c:pt idx="0">
                  <c:v>Rest of sector</c:v>
                </c:pt>
              </c:strCache>
            </c:strRef>
          </c:tx>
          <c:spPr>
            <a:solidFill>
              <a:srgbClr val="60C3AD"/>
            </a:solidFill>
            <a:ln>
              <a:noFill/>
            </a:ln>
            <a:effectLst/>
          </c:spPr>
          <c:invertIfNegative val="0"/>
          <c:cat>
            <c:strRef>
              <c:f>'pg 13 employment type'!$B$29:$D$29</c:f>
              <c:strCache>
                <c:ptCount val="3"/>
                <c:pt idx="0">
                  <c:v>Full-time</c:v>
                </c:pt>
                <c:pt idx="1">
                  <c:v>Part-time</c:v>
                </c:pt>
                <c:pt idx="2">
                  <c:v>Casual</c:v>
                </c:pt>
              </c:strCache>
            </c:strRef>
          </c:cat>
          <c:val>
            <c:numRef>
              <c:f>'pg 13 employment type'!$B$32:$D$32</c:f>
              <c:numCache>
                <c:formatCode>0.00%</c:formatCode>
                <c:ptCount val="3"/>
                <c:pt idx="0">
                  <c:v>0.33543886692134128</c:v>
                </c:pt>
                <c:pt idx="1">
                  <c:v>7.1785268414481893E-2</c:v>
                </c:pt>
                <c:pt idx="2">
                  <c:v>0.25098175672316947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0D-4FF2-81A8-EA705B2D2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4363384"/>
        <c:axId val="454371968"/>
      </c:barChart>
      <c:catAx>
        <c:axId val="454363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371968"/>
        <c:crosses val="autoZero"/>
        <c:auto val="1"/>
        <c:lblAlgn val="ctr"/>
        <c:lblOffset val="100"/>
        <c:noMultiLvlLbl val="0"/>
      </c:catAx>
      <c:valAx>
        <c:axId val="45437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363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People with disability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'pg 14 diversity'!$A$15</c:f>
              <c:strCache>
                <c:ptCount val="1"/>
                <c:pt idx="0">
                  <c:v>People with disability</c:v>
                </c:pt>
              </c:strCache>
            </c:strRef>
          </c:tx>
          <c:spPr>
            <a:ln w="28575" cap="rnd">
              <a:solidFill>
                <a:srgbClr val="007A6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A6D"/>
              </a:solidFill>
              <a:ln w="9525">
                <a:solidFill>
                  <a:srgbClr val="007A6D"/>
                </a:solidFill>
              </a:ln>
              <a:effectLst/>
            </c:spPr>
          </c:marker>
          <c:cat>
            <c:numRef>
              <c:f>'pg 14 diversity'!$B$14:$H$14</c:f>
              <c:numCache>
                <c:formatCode>mmm\-yy</c:formatCode>
                <c:ptCount val="7"/>
                <c:pt idx="0">
                  <c:v>42887</c:v>
                </c:pt>
                <c:pt idx="1">
                  <c:v>43252</c:v>
                </c:pt>
                <c:pt idx="2">
                  <c:v>43617</c:v>
                </c:pt>
                <c:pt idx="3">
                  <c:v>43983</c:v>
                </c:pt>
                <c:pt idx="4">
                  <c:v>44348</c:v>
                </c:pt>
                <c:pt idx="5">
                  <c:v>44713</c:v>
                </c:pt>
                <c:pt idx="6">
                  <c:v>44986</c:v>
                </c:pt>
              </c:numCache>
            </c:numRef>
          </c:cat>
          <c:val>
            <c:numRef>
              <c:f>'pg 14 diversity'!$B$15:$H$15</c:f>
              <c:numCache>
                <c:formatCode>0.00%</c:formatCode>
                <c:ptCount val="7"/>
                <c:pt idx="0">
                  <c:v>2.7699999999999999E-2</c:v>
                </c:pt>
                <c:pt idx="1">
                  <c:v>2.58E-2</c:v>
                </c:pt>
                <c:pt idx="2">
                  <c:v>2.93E-2</c:v>
                </c:pt>
                <c:pt idx="3">
                  <c:v>2.8799999999999999E-2</c:v>
                </c:pt>
                <c:pt idx="4">
                  <c:v>2.8199999999999999E-2</c:v>
                </c:pt>
                <c:pt idx="5">
                  <c:v>3.3399999999999999E-2</c:v>
                </c:pt>
                <c:pt idx="6">
                  <c:v>3.4000000000000002E-2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0-47BB-A453-76376B7D21E0}"/>
            </c:ext>
          </c:extLst>
        </c:ser>
        <c:ser>
          <c:idx val="1"/>
          <c:order val="1"/>
          <c:tx>
            <c:strRef>
              <c:f>'pg 14 diversity'!$A$16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rgbClr val="007A6D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007A6D"/>
              </a:solidFill>
              <a:ln w="9525">
                <a:solidFill>
                  <a:srgbClr val="007A6D"/>
                </a:solidFill>
                <a:prstDash val="sysDash"/>
              </a:ln>
              <a:effectLst/>
            </c:spPr>
          </c:marker>
          <c:cat>
            <c:numRef>
              <c:f>'pg 14 diversity'!$B$14:$H$14</c:f>
              <c:numCache>
                <c:formatCode>mmm\-yy</c:formatCode>
                <c:ptCount val="7"/>
                <c:pt idx="0">
                  <c:v>42887</c:v>
                </c:pt>
                <c:pt idx="1">
                  <c:v>43252</c:v>
                </c:pt>
                <c:pt idx="2">
                  <c:v>43617</c:v>
                </c:pt>
                <c:pt idx="3">
                  <c:v>43983</c:v>
                </c:pt>
                <c:pt idx="4">
                  <c:v>44348</c:v>
                </c:pt>
                <c:pt idx="5">
                  <c:v>44713</c:v>
                </c:pt>
                <c:pt idx="6">
                  <c:v>44986</c:v>
                </c:pt>
              </c:numCache>
            </c:numRef>
          </c:cat>
          <c:val>
            <c:numRef>
              <c:f>'pg 14 diversity'!$B$16:$H$16</c:f>
              <c:numCache>
                <c:formatCode>0.00%</c:formatCode>
                <c:ptCount val="7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0-47BB-A453-76376B7D2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716208"/>
        <c:axId val="611715880"/>
      </c:lineChart>
      <c:catAx>
        <c:axId val="611716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5880"/>
        <c:crosses val="autoZero"/>
        <c:auto val="0"/>
        <c:lblAlgn val="ctr"/>
        <c:lblOffset val="100"/>
        <c:noMultiLvlLbl val="0"/>
      </c:catAx>
      <c:valAx>
        <c:axId val="611715880"/>
        <c:scaling>
          <c:orientation val="minMax"/>
          <c:max val="0.12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6208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Aboriginal and Torres Strait Islander peoples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'pg 14 diversity'!$A$19</c:f>
              <c:strCache>
                <c:ptCount val="1"/>
                <c:pt idx="0">
                  <c:v>Aboriginal and Torres Strait Islander peoples</c:v>
                </c:pt>
              </c:strCache>
            </c:strRef>
          </c:tx>
          <c:spPr>
            <a:ln w="28575" cap="rnd">
              <a:solidFill>
                <a:srgbClr val="60C3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0C3AD"/>
              </a:solidFill>
              <a:ln w="9525">
                <a:solidFill>
                  <a:srgbClr val="60C3AD"/>
                </a:solidFill>
              </a:ln>
              <a:effectLst/>
            </c:spPr>
          </c:marker>
          <c:cat>
            <c:numRef>
              <c:f>'pg 14 diversity'!$B$18:$H$18</c:f>
              <c:numCache>
                <c:formatCode>mmm\-yy</c:formatCode>
                <c:ptCount val="7"/>
                <c:pt idx="0">
                  <c:v>42887</c:v>
                </c:pt>
                <c:pt idx="1">
                  <c:v>43252</c:v>
                </c:pt>
                <c:pt idx="2">
                  <c:v>43617</c:v>
                </c:pt>
                <c:pt idx="3">
                  <c:v>43983</c:v>
                </c:pt>
                <c:pt idx="4">
                  <c:v>44348</c:v>
                </c:pt>
                <c:pt idx="5">
                  <c:v>44713</c:v>
                </c:pt>
                <c:pt idx="6">
                  <c:v>44986</c:v>
                </c:pt>
              </c:numCache>
            </c:numRef>
          </c:cat>
          <c:val>
            <c:numRef>
              <c:f>'pg 14 diversity'!$B$19:$H$19</c:f>
              <c:numCache>
                <c:formatCode>0.00%</c:formatCode>
                <c:ptCount val="7"/>
                <c:pt idx="0">
                  <c:v>2.06E-2</c:v>
                </c:pt>
                <c:pt idx="1">
                  <c:v>2.1299999999999999E-2</c:v>
                </c:pt>
                <c:pt idx="2">
                  <c:v>2.4299999999999999E-2</c:v>
                </c:pt>
                <c:pt idx="3">
                  <c:v>2.52E-2</c:v>
                </c:pt>
                <c:pt idx="4">
                  <c:v>2.4899999999999999E-2</c:v>
                </c:pt>
                <c:pt idx="5">
                  <c:v>2.4899999999999999E-2</c:v>
                </c:pt>
                <c:pt idx="6">
                  <c:v>2.5499999999999998E-2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F-4AD3-B228-8C1C957850C2}"/>
            </c:ext>
          </c:extLst>
        </c:ser>
        <c:ser>
          <c:idx val="1"/>
          <c:order val="1"/>
          <c:tx>
            <c:strRef>
              <c:f>'pg 14 diversity'!$A$20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rgbClr val="60C3AD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60C3AD"/>
              </a:solidFill>
              <a:ln w="9525">
                <a:solidFill>
                  <a:srgbClr val="60C3AD"/>
                </a:solidFill>
                <a:prstDash val="sysDash"/>
              </a:ln>
              <a:effectLst/>
            </c:spPr>
          </c:marker>
          <c:cat>
            <c:numRef>
              <c:f>'pg 14 diversity'!$B$18:$H$18</c:f>
              <c:numCache>
                <c:formatCode>mmm\-yy</c:formatCode>
                <c:ptCount val="7"/>
                <c:pt idx="0">
                  <c:v>42887</c:v>
                </c:pt>
                <c:pt idx="1">
                  <c:v>43252</c:v>
                </c:pt>
                <c:pt idx="2">
                  <c:v>43617</c:v>
                </c:pt>
                <c:pt idx="3">
                  <c:v>43983</c:v>
                </c:pt>
                <c:pt idx="4">
                  <c:v>44348</c:v>
                </c:pt>
                <c:pt idx="5">
                  <c:v>44713</c:v>
                </c:pt>
                <c:pt idx="6">
                  <c:v>44986</c:v>
                </c:pt>
              </c:numCache>
            </c:numRef>
          </c:cat>
          <c:val>
            <c:numRef>
              <c:f>'pg 14 diversity'!$B$20:$H$20</c:f>
              <c:numCache>
                <c:formatCode>0.00%</c:formatCode>
                <c:ptCount val="7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F-4AD3-B228-8C1C95785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716208"/>
        <c:axId val="611715880"/>
      </c:lineChart>
      <c:catAx>
        <c:axId val="611716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5880"/>
        <c:crosses val="autoZero"/>
        <c:auto val="0"/>
        <c:lblAlgn val="ctr"/>
        <c:lblOffset val="100"/>
        <c:noMultiLvlLbl val="0"/>
      </c:catAx>
      <c:valAx>
        <c:axId val="611715880"/>
        <c:scaling>
          <c:orientation val="minMax"/>
          <c:max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6208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Culturally and Linguistically diverse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'pg 14 diversity'!$A$23</c:f>
              <c:strCache>
                <c:ptCount val="1"/>
                <c:pt idx="0">
                  <c:v>CALD2 - Speak a language at home other than English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'pg 14 diversity'!$B$22:$H$22</c:f>
              <c:numCache>
                <c:formatCode>mmm\-yy</c:formatCode>
                <c:ptCount val="7"/>
                <c:pt idx="4">
                  <c:v>44440</c:v>
                </c:pt>
                <c:pt idx="5">
                  <c:v>44713</c:v>
                </c:pt>
                <c:pt idx="6">
                  <c:v>44986</c:v>
                </c:pt>
              </c:numCache>
            </c:numRef>
          </c:cat>
          <c:val>
            <c:numRef>
              <c:f>'pg 14 diversity'!$B$23:$H$23</c:f>
              <c:numCache>
                <c:formatCode>0.00%</c:formatCode>
                <c:ptCount val="7"/>
                <c:pt idx="4">
                  <c:v>6.4500000000000002E-2</c:v>
                </c:pt>
                <c:pt idx="5">
                  <c:v>7.0400000000000004E-2</c:v>
                </c:pt>
                <c:pt idx="6">
                  <c:v>7.4899999999999994E-2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E-405E-A592-73D7095FD325}"/>
            </c:ext>
          </c:extLst>
        </c:ser>
        <c:ser>
          <c:idx val="2"/>
          <c:order val="1"/>
          <c:tx>
            <c:strRef>
              <c:f>'pg 14 diversity'!$A$24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'pg 14 diversity'!$B$22:$H$22</c:f>
              <c:numCache>
                <c:formatCode>mmm\-yy</c:formatCode>
                <c:ptCount val="7"/>
                <c:pt idx="4">
                  <c:v>44440</c:v>
                </c:pt>
                <c:pt idx="5">
                  <c:v>44713</c:v>
                </c:pt>
                <c:pt idx="6">
                  <c:v>44986</c:v>
                </c:pt>
              </c:numCache>
            </c:numRef>
          </c:cat>
          <c:val>
            <c:numRef>
              <c:f>'pg 14 diversity'!$B$24:$H$24</c:f>
              <c:numCache>
                <c:formatCode>0.00%</c:formatCode>
                <c:ptCount val="7"/>
                <c:pt idx="6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A-4655-8C22-8D26BDCE0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716208"/>
        <c:axId val="611715880"/>
      </c:lineChart>
      <c:catAx>
        <c:axId val="611716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5880"/>
        <c:crosses val="autoZero"/>
        <c:auto val="0"/>
        <c:lblAlgn val="ctr"/>
        <c:lblOffset val="100"/>
        <c:noMultiLvlLbl val="0"/>
      </c:catAx>
      <c:valAx>
        <c:axId val="611715880"/>
        <c:scaling>
          <c:orientation val="minMax"/>
          <c:max val="0.12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6208"/>
        <c:crosses val="autoZero"/>
        <c:crossBetween val="between"/>
        <c:majorUnit val="2.0000000000000004E-2"/>
        <c:minorUnit val="5.000000000000001E-3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Women in leadership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45984591266422"/>
          <c:y val="0.21948066851337697"/>
          <c:w val="0.86299411015626148"/>
          <c:h val="0.68660550634182416"/>
        </c:manualLayout>
      </c:layout>
      <c:lineChart>
        <c:grouping val="standard"/>
        <c:varyColors val="0"/>
        <c:ser>
          <c:idx val="0"/>
          <c:order val="0"/>
          <c:tx>
            <c:v>SO, SES and CEO classified roles</c:v>
          </c:tx>
          <c:spPr>
            <a:ln w="28575" cap="rnd">
              <a:solidFill>
                <a:srgbClr val="F15B6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5B67"/>
              </a:solidFill>
              <a:ln w="9525">
                <a:solidFill>
                  <a:srgbClr val="F15B67"/>
                </a:solidFill>
              </a:ln>
              <a:effectLst/>
            </c:spPr>
          </c:marker>
          <c:cat>
            <c:strRef>
              <c:f>'pg 14 diversity'!$B$26:$H$26</c:f>
              <c:strCache>
                <c:ptCount val="7"/>
                <c:pt idx="0">
                  <c:v>Jun 17</c:v>
                </c:pt>
                <c:pt idx="1">
                  <c:v>Jun 18</c:v>
                </c:pt>
                <c:pt idx="2">
                  <c:v>Jun 19</c:v>
                </c:pt>
                <c:pt idx="3">
                  <c:v>Jun 20</c:v>
                </c:pt>
                <c:pt idx="4">
                  <c:v>Jun 21</c:v>
                </c:pt>
                <c:pt idx="5">
                  <c:v>Jun 22</c:v>
                </c:pt>
                <c:pt idx="6">
                  <c:v>Mar-23*</c:v>
                </c:pt>
              </c:strCache>
            </c:strRef>
          </c:cat>
          <c:val>
            <c:numRef>
              <c:f>'pg 14 diversity'!$B$27:$H$27</c:f>
              <c:numCache>
                <c:formatCode>0.00%</c:formatCode>
                <c:ptCount val="7"/>
                <c:pt idx="0">
                  <c:v>0.45630609352857815</c:v>
                </c:pt>
                <c:pt idx="1">
                  <c:v>0.47016274864376129</c:v>
                </c:pt>
                <c:pt idx="2">
                  <c:v>0.47081881533101044</c:v>
                </c:pt>
                <c:pt idx="3">
                  <c:v>0.49719999999999998</c:v>
                </c:pt>
                <c:pt idx="4">
                  <c:v>0.50490000000000002</c:v>
                </c:pt>
                <c:pt idx="5">
                  <c:v>0.50949999999999995</c:v>
                </c:pt>
                <c:pt idx="6">
                  <c:v>0.52600000000000002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6-47F6-B57A-40C55805D5F1}"/>
            </c:ext>
          </c:extLst>
        </c:ser>
        <c:ser>
          <c:idx val="1"/>
          <c:order val="1"/>
          <c:tx>
            <c:v>Target</c:v>
          </c:tx>
          <c:spPr>
            <a:ln w="28575" cap="rnd">
              <a:solidFill>
                <a:srgbClr val="F15B67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15B67"/>
              </a:solidFill>
              <a:ln w="9525">
                <a:solidFill>
                  <a:srgbClr val="F15B67"/>
                </a:solidFill>
                <a:prstDash val="sysDash"/>
              </a:ln>
              <a:effectLst/>
            </c:spPr>
          </c:marker>
          <c:cat>
            <c:strRef>
              <c:f>'pg 14 diversity'!$B$26:$H$26</c:f>
              <c:strCache>
                <c:ptCount val="7"/>
                <c:pt idx="0">
                  <c:v>Jun 17</c:v>
                </c:pt>
                <c:pt idx="1">
                  <c:v>Jun 18</c:v>
                </c:pt>
                <c:pt idx="2">
                  <c:v>Jun 19</c:v>
                </c:pt>
                <c:pt idx="3">
                  <c:v>Jun 20</c:v>
                </c:pt>
                <c:pt idx="4">
                  <c:v>Jun 21</c:v>
                </c:pt>
                <c:pt idx="5">
                  <c:v>Jun 22</c:v>
                </c:pt>
                <c:pt idx="6">
                  <c:v>Mar-23*</c:v>
                </c:pt>
              </c:strCache>
            </c:strRef>
          </c:cat>
          <c:val>
            <c:numRef>
              <c:f>'pg 14 diversity'!$B$28:$H$28</c:f>
              <c:numCache>
                <c:formatCode>0.00%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6-47F6-B57A-40C55805D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716208"/>
        <c:axId val="611715880"/>
      </c:lineChart>
      <c:catAx>
        <c:axId val="61171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5880"/>
        <c:crosses val="autoZero"/>
        <c:auto val="0"/>
        <c:lblAlgn val="ctr"/>
        <c:lblOffset val="100"/>
        <c:noMultiLvlLbl val="0"/>
      </c:catAx>
      <c:valAx>
        <c:axId val="611715880"/>
        <c:scaling>
          <c:orientation val="minMax"/>
          <c:max val="0.55000000000000004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6208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9330195788671828E-2"/>
          <c:y val="0.10562049326306482"/>
          <c:w val="0.89279336015340061"/>
          <c:h val="9.3618649011351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24606</xdr:colOff>
      <xdr:row>9</xdr:row>
      <xdr:rowOff>9921</xdr:rowOff>
    </xdr:from>
    <xdr:to>
      <xdr:col>14</xdr:col>
      <xdr:colOff>188118</xdr:colOff>
      <xdr:row>23</xdr:row>
      <xdr:rowOff>100805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535780</xdr:colOff>
      <xdr:row>26</xdr:row>
      <xdr:rowOff>2381</xdr:rowOff>
    </xdr:from>
    <xdr:to>
      <xdr:col>14</xdr:col>
      <xdr:colOff>154780</xdr:colOff>
      <xdr:row>41</xdr:row>
      <xdr:rowOff>154781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35299</xdr:colOff>
      <xdr:row>31</xdr:row>
      <xdr:rowOff>24858</xdr:rowOff>
    </xdr:from>
    <xdr:to>
      <xdr:col>1</xdr:col>
      <xdr:colOff>1415882</xdr:colOff>
      <xdr:row>48</xdr:row>
      <xdr:rowOff>84891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E09B44-4E4B-441B-8B37-CA6CAC4B0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1489575</xdr:colOff>
      <xdr:row>31</xdr:row>
      <xdr:rowOff>28239</xdr:rowOff>
    </xdr:from>
    <xdr:to>
      <xdr:col>6</xdr:col>
      <xdr:colOff>655053</xdr:colOff>
      <xdr:row>48</xdr:row>
      <xdr:rowOff>100261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6D3630F-8999-4510-88EF-B214A5B415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28157</xdr:colOff>
      <xdr:row>49</xdr:row>
      <xdr:rowOff>46791</xdr:rowOff>
    </xdr:from>
    <xdr:to>
      <xdr:col>1</xdr:col>
      <xdr:colOff>1408740</xdr:colOff>
      <xdr:row>66</xdr:row>
      <xdr:rowOff>115848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A83427E-24A2-4560-9503-E8D506C62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1488657</xdr:colOff>
      <xdr:row>49</xdr:row>
      <xdr:rowOff>45788</xdr:rowOff>
    </xdr:from>
    <xdr:to>
      <xdr:col>6</xdr:col>
      <xdr:colOff>654136</xdr:colOff>
      <xdr:row>66</xdr:row>
      <xdr:rowOff>114845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1D72509-6676-40AB-BF2E-B1A7BE9C1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zoomScale="107" zoomScaleNormal="107" workbookViewId="0">
      <selection activeCell="G12" sqref="G12"/>
    </sheetView>
  </sheetViews>
  <sheetFormatPr defaultColWidth="8.796875" defaultRowHeight="13.5" x14ac:dyDescent="0.35"/>
  <cols>
    <col min="1" max="1" width="62" style="15" bestFit="1" customWidth="1"/>
    <col min="2" max="2" width="12.796875" style="15" customWidth="1"/>
    <col min="3" max="3" width="8.796875" style="15"/>
    <col min="4" max="4" width="10.53125" style="15" bestFit="1" customWidth="1"/>
    <col min="5" max="5" width="9.265625" style="15" bestFit="1" customWidth="1"/>
    <col min="6" max="11" width="8.796875" style="15"/>
    <col min="12" max="12" width="11.265625" style="15" customWidth="1"/>
    <col min="13" max="16384" width="8.796875" style="15"/>
  </cols>
  <sheetData>
    <row r="1" spans="1:5" ht="13.9" x14ac:dyDescent="0.4">
      <c r="A1" s="21" t="s">
        <v>74</v>
      </c>
      <c r="B1" s="30" t="s">
        <v>78</v>
      </c>
    </row>
    <row r="2" spans="1:5" x14ac:dyDescent="0.35">
      <c r="A2" s="19" t="s">
        <v>86</v>
      </c>
      <c r="B2" s="70">
        <v>0.41020000000000001</v>
      </c>
      <c r="E2" s="55"/>
    </row>
    <row r="3" spans="1:5" x14ac:dyDescent="0.35">
      <c r="A3" s="19" t="s">
        <v>89</v>
      </c>
      <c r="B3" s="70">
        <v>0.32540000000000002</v>
      </c>
      <c r="D3" s="147"/>
      <c r="E3" s="55"/>
    </row>
    <row r="4" spans="1:5" x14ac:dyDescent="0.35">
      <c r="A4" s="19" t="s">
        <v>88</v>
      </c>
      <c r="B4" s="70">
        <v>0.26</v>
      </c>
    </row>
    <row r="5" spans="1:5" customFormat="1" ht="14.25" x14ac:dyDescent="0.45"/>
    <row r="6" spans="1:5" ht="13.9" x14ac:dyDescent="0.4">
      <c r="A6" s="28" t="s">
        <v>73</v>
      </c>
      <c r="B6" s="30" t="s">
        <v>78</v>
      </c>
    </row>
    <row r="7" spans="1:5" x14ac:dyDescent="0.35">
      <c r="A7" s="75" t="s">
        <v>148</v>
      </c>
      <c r="B7" s="58">
        <v>0.91059999999999997</v>
      </c>
    </row>
    <row r="8" spans="1:5" x14ac:dyDescent="0.35">
      <c r="A8" s="19" t="s">
        <v>113</v>
      </c>
      <c r="B8" s="58">
        <v>8.9399999999999993E-2</v>
      </c>
    </row>
    <row r="10" spans="1:5" ht="13.9" x14ac:dyDescent="0.4">
      <c r="A10" s="28" t="s">
        <v>85</v>
      </c>
      <c r="B10" s="30" t="s">
        <v>32</v>
      </c>
    </row>
    <row r="11" spans="1:5" x14ac:dyDescent="0.35">
      <c r="A11" s="19" t="s">
        <v>92</v>
      </c>
      <c r="B11" s="17">
        <v>58822.04</v>
      </c>
    </row>
    <row r="12" spans="1:5" x14ac:dyDescent="0.35">
      <c r="A12" s="19" t="s">
        <v>79</v>
      </c>
      <c r="B12" s="17">
        <v>39143.870000000003</v>
      </c>
    </row>
    <row r="13" spans="1:5" x14ac:dyDescent="0.35">
      <c r="A13" s="19" t="s">
        <v>146</v>
      </c>
      <c r="B13" s="17">
        <v>15156.86</v>
      </c>
    </row>
    <row r="14" spans="1:5" x14ac:dyDescent="0.35">
      <c r="A14" s="19" t="s">
        <v>56</v>
      </c>
      <c r="B14" s="17">
        <v>11907.47</v>
      </c>
    </row>
    <row r="15" spans="1:5" x14ac:dyDescent="0.35">
      <c r="A15" s="19" t="s">
        <v>57</v>
      </c>
      <c r="B15" s="17">
        <v>11337.25</v>
      </c>
    </row>
    <row r="16" spans="1:5" x14ac:dyDescent="0.35">
      <c r="A16" s="19" t="s">
        <v>145</v>
      </c>
      <c r="B16" s="39">
        <v>4952.43</v>
      </c>
    </row>
    <row r="17" spans="1:12" x14ac:dyDescent="0.35">
      <c r="A17" s="19" t="s">
        <v>80</v>
      </c>
      <c r="B17" s="39">
        <v>4346.8999999999996</v>
      </c>
    </row>
    <row r="18" spans="1:12" x14ac:dyDescent="0.35">
      <c r="A18" s="19" t="s">
        <v>81</v>
      </c>
      <c r="B18" s="39">
        <v>2689.09</v>
      </c>
    </row>
    <row r="19" spans="1:12" x14ac:dyDescent="0.35">
      <c r="A19" s="19" t="s">
        <v>82</v>
      </c>
      <c r="B19" s="39">
        <v>2022.99</v>
      </c>
    </row>
    <row r="20" spans="1:12" x14ac:dyDescent="0.35">
      <c r="A20" s="19" t="s">
        <v>84</v>
      </c>
      <c r="B20" s="39">
        <v>1844.12</v>
      </c>
    </row>
    <row r="21" spans="1:12" x14ac:dyDescent="0.35">
      <c r="A21" s="19" t="s">
        <v>93</v>
      </c>
      <c r="B21" s="39">
        <v>970.18</v>
      </c>
    </row>
    <row r="22" spans="1:12" x14ac:dyDescent="0.35">
      <c r="A22" s="19" t="s">
        <v>83</v>
      </c>
      <c r="B22" s="39">
        <v>945.33</v>
      </c>
    </row>
    <row r="25" spans="1:12" x14ac:dyDescent="0.35">
      <c r="A25" s="15" t="s">
        <v>91</v>
      </c>
    </row>
    <row r="27" spans="1:12" x14ac:dyDescent="0.35">
      <c r="L27" s="22"/>
    </row>
    <row r="28" spans="1:12" x14ac:dyDescent="0.35">
      <c r="L28" s="22"/>
    </row>
    <row r="29" spans="1:12" x14ac:dyDescent="0.35">
      <c r="L29" s="22"/>
    </row>
    <row r="30" spans="1:12" x14ac:dyDescent="0.35">
      <c r="L30" s="22"/>
    </row>
    <row r="31" spans="1:12" x14ac:dyDescent="0.35">
      <c r="L31" s="22"/>
    </row>
    <row r="32" spans="1:12" x14ac:dyDescent="0.35">
      <c r="L32" s="57"/>
    </row>
    <row r="33" spans="12:12" x14ac:dyDescent="0.35">
      <c r="L33" s="57"/>
    </row>
    <row r="34" spans="12:12" x14ac:dyDescent="0.35">
      <c r="L34" s="57"/>
    </row>
    <row r="35" spans="12:12" x14ac:dyDescent="0.35">
      <c r="L35" s="57"/>
    </row>
    <row r="36" spans="12:12" x14ac:dyDescent="0.35">
      <c r="L36" s="57"/>
    </row>
    <row r="37" spans="12:12" x14ac:dyDescent="0.35">
      <c r="L37" s="57"/>
    </row>
    <row r="38" spans="12:12" x14ac:dyDescent="0.35">
      <c r="L38" s="22"/>
    </row>
  </sheetData>
  <sortState xmlns:xlrd2="http://schemas.microsoft.com/office/spreadsheetml/2017/richdata2" ref="A15:B25">
    <sortCondition descending="1" ref="B15:B25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2"/>
  <sheetViews>
    <sheetView topLeftCell="A69" workbookViewId="0">
      <selection activeCell="J15" sqref="J15"/>
    </sheetView>
  </sheetViews>
  <sheetFormatPr defaultColWidth="8.796875" defaultRowHeight="14.25" x14ac:dyDescent="0.45"/>
  <cols>
    <col min="1" max="1" width="59.796875" style="15" bestFit="1" customWidth="1"/>
    <col min="2" max="2" width="12.796875" style="15" bestFit="1" customWidth="1"/>
    <col min="3" max="3" width="11.796875" style="15" bestFit="1" customWidth="1"/>
    <col min="4" max="5" width="10.265625" style="15" bestFit="1" customWidth="1"/>
    <col min="6" max="6" width="11.53125" style="15" bestFit="1" customWidth="1"/>
    <col min="8" max="9" width="9.265625" style="15" bestFit="1" customWidth="1"/>
    <col min="10" max="10" width="8.19921875" style="15" bestFit="1" customWidth="1"/>
    <col min="11" max="12" width="8.796875" style="15"/>
    <col min="13" max="13" width="9.265625" style="15" bestFit="1" customWidth="1"/>
    <col min="14" max="16384" width="8.796875" style="15"/>
  </cols>
  <sheetData>
    <row r="1" spans="1:13" x14ac:dyDescent="0.45">
      <c r="A1" s="1" t="s">
        <v>30</v>
      </c>
    </row>
    <row r="3" spans="1:13" x14ac:dyDescent="0.45">
      <c r="A3" s="3" t="s">
        <v>34</v>
      </c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</row>
    <row r="4" spans="1:13" x14ac:dyDescent="0.45">
      <c r="A4" s="2" t="s">
        <v>5</v>
      </c>
      <c r="B4" s="39">
        <v>1850.86</v>
      </c>
      <c r="C4" s="39">
        <v>209.36</v>
      </c>
      <c r="D4" s="39">
        <v>4</v>
      </c>
      <c r="E4" s="39">
        <v>27</v>
      </c>
      <c r="F4" s="39">
        <v>2091.2199999999998</v>
      </c>
      <c r="H4" s="22"/>
    </row>
    <row r="5" spans="1:13" x14ac:dyDescent="0.45">
      <c r="A5" s="2" t="s">
        <v>169</v>
      </c>
      <c r="B5" s="39">
        <v>4550.7</v>
      </c>
      <c r="C5" s="39">
        <v>534.37</v>
      </c>
      <c r="D5" s="39">
        <v>174.18</v>
      </c>
      <c r="E5" s="39">
        <v>38.950000000000003</v>
      </c>
      <c r="F5" s="39">
        <v>5298.2</v>
      </c>
      <c r="H5" s="22"/>
    </row>
    <row r="6" spans="1:13" x14ac:dyDescent="0.45">
      <c r="A6" s="107" t="s">
        <v>150</v>
      </c>
      <c r="B6" s="39">
        <v>2907.21</v>
      </c>
      <c r="C6" s="39">
        <v>454.81</v>
      </c>
      <c r="D6" s="39">
        <v>6.84</v>
      </c>
      <c r="E6" s="39">
        <v>48</v>
      </c>
      <c r="F6" s="39">
        <v>3416.86</v>
      </c>
      <c r="H6" s="22"/>
    </row>
    <row r="7" spans="1:13" x14ac:dyDescent="0.45">
      <c r="A7" s="2" t="s">
        <v>6</v>
      </c>
      <c r="B7" s="17">
        <v>63994.59</v>
      </c>
      <c r="C7" s="17">
        <v>9108.33</v>
      </c>
      <c r="D7" s="17">
        <v>2584.54</v>
      </c>
      <c r="E7" s="17">
        <v>134.53</v>
      </c>
      <c r="F7" s="17">
        <v>75821.990000000005</v>
      </c>
      <c r="H7" s="22"/>
      <c r="I7" s="22"/>
      <c r="J7" s="22"/>
      <c r="K7" s="22"/>
      <c r="M7" s="22"/>
    </row>
    <row r="8" spans="1:13" x14ac:dyDescent="0.45">
      <c r="A8" s="2" t="s">
        <v>7</v>
      </c>
      <c r="B8" s="39">
        <v>503.87</v>
      </c>
      <c r="C8" s="39">
        <v>62.27</v>
      </c>
      <c r="D8" s="39">
        <v>0</v>
      </c>
      <c r="E8" s="39">
        <v>17</v>
      </c>
      <c r="F8" s="39">
        <v>583.14</v>
      </c>
      <c r="I8"/>
      <c r="J8"/>
      <c r="K8"/>
      <c r="L8"/>
      <c r="M8"/>
    </row>
    <row r="9" spans="1:13" x14ac:dyDescent="0.45">
      <c r="A9" s="2" t="s">
        <v>151</v>
      </c>
      <c r="B9" s="39">
        <v>1956.21</v>
      </c>
      <c r="C9" s="39">
        <v>189.13</v>
      </c>
      <c r="D9" s="39">
        <v>0</v>
      </c>
      <c r="E9" s="39">
        <v>45</v>
      </c>
      <c r="F9" s="39">
        <v>2190.34</v>
      </c>
      <c r="H9" s="22"/>
      <c r="I9" s="22"/>
      <c r="J9" s="22"/>
      <c r="K9" s="22"/>
      <c r="L9" s="22"/>
      <c r="M9" s="22"/>
    </row>
    <row r="10" spans="1:13" x14ac:dyDescent="0.45">
      <c r="A10" s="2" t="s">
        <v>8</v>
      </c>
      <c r="B10" s="39">
        <v>2615.77</v>
      </c>
      <c r="C10" s="39">
        <v>257.33</v>
      </c>
      <c r="D10" s="39">
        <v>13.88</v>
      </c>
      <c r="E10" s="39">
        <v>37.4</v>
      </c>
      <c r="F10" s="39">
        <v>2924.38</v>
      </c>
      <c r="H10" s="22"/>
    </row>
    <row r="11" spans="1:13" x14ac:dyDescent="0.45">
      <c r="A11" s="2" t="s">
        <v>9</v>
      </c>
      <c r="B11" s="52">
        <v>2745.75</v>
      </c>
      <c r="C11" s="52">
        <v>766.74</v>
      </c>
      <c r="D11" s="52">
        <v>72.8</v>
      </c>
      <c r="E11" s="52">
        <v>96.57</v>
      </c>
      <c r="F11" s="52">
        <v>3681.86</v>
      </c>
      <c r="H11" s="22"/>
    </row>
    <row r="12" spans="1:13" x14ac:dyDescent="0.45">
      <c r="A12" s="2" t="s">
        <v>154</v>
      </c>
      <c r="B12" s="52">
        <v>572.79999999999995</v>
      </c>
      <c r="C12" s="52">
        <v>48.25</v>
      </c>
      <c r="D12" s="52">
        <v>0</v>
      </c>
      <c r="E12" s="52">
        <v>14.6</v>
      </c>
      <c r="F12" s="52">
        <v>635.65</v>
      </c>
    </row>
    <row r="13" spans="1:13" x14ac:dyDescent="0.45">
      <c r="A13" s="2" t="s">
        <v>152</v>
      </c>
      <c r="B13" s="52">
        <v>1297.8</v>
      </c>
      <c r="C13" s="52">
        <v>62.75</v>
      </c>
      <c r="D13" s="52">
        <v>0.59</v>
      </c>
      <c r="E13" s="52">
        <v>19</v>
      </c>
      <c r="F13" s="52">
        <v>1380.14</v>
      </c>
      <c r="H13" s="22"/>
    </row>
    <row r="14" spans="1:13" ht="27" x14ac:dyDescent="0.45">
      <c r="A14" s="108" t="s">
        <v>155</v>
      </c>
      <c r="B14" s="52">
        <v>1457.54</v>
      </c>
      <c r="C14" s="52">
        <v>214.68</v>
      </c>
      <c r="D14" s="52">
        <v>119.08</v>
      </c>
      <c r="E14" s="52">
        <v>17</v>
      </c>
      <c r="F14" s="52">
        <v>1808.3</v>
      </c>
      <c r="H14" s="22"/>
    </row>
    <row r="15" spans="1:13" ht="27" x14ac:dyDescent="0.45">
      <c r="A15" s="108" t="s">
        <v>153</v>
      </c>
      <c r="B15" s="52">
        <v>853.42</v>
      </c>
      <c r="C15" s="52">
        <v>101.72</v>
      </c>
      <c r="D15" s="52">
        <v>0</v>
      </c>
      <c r="E15" s="52">
        <v>56.3</v>
      </c>
      <c r="F15" s="52">
        <v>1011.44</v>
      </c>
    </row>
    <row r="16" spans="1:13" x14ac:dyDescent="0.45">
      <c r="A16" s="2" t="s">
        <v>10</v>
      </c>
      <c r="B16" s="52">
        <v>337.58</v>
      </c>
      <c r="C16" s="52">
        <v>110.1</v>
      </c>
      <c r="D16" s="52">
        <v>0</v>
      </c>
      <c r="E16" s="52">
        <v>28.07</v>
      </c>
      <c r="F16" s="52">
        <v>475.75</v>
      </c>
    </row>
    <row r="17" spans="1:13" x14ac:dyDescent="0.45">
      <c r="A17" s="108" t="s">
        <v>156</v>
      </c>
      <c r="B17" s="39">
        <v>354.74</v>
      </c>
      <c r="C17" s="39">
        <v>42.1</v>
      </c>
      <c r="D17" s="39">
        <v>2.12</v>
      </c>
      <c r="E17" s="39">
        <v>73.58</v>
      </c>
      <c r="F17" s="39">
        <v>472.54</v>
      </c>
      <c r="I17"/>
      <c r="J17"/>
      <c r="K17"/>
      <c r="L17"/>
      <c r="M17"/>
    </row>
    <row r="18" spans="1:13" x14ac:dyDescent="0.45">
      <c r="A18" s="2" t="s">
        <v>11</v>
      </c>
      <c r="B18" s="39">
        <v>6649.95</v>
      </c>
      <c r="C18" s="39">
        <v>600.29</v>
      </c>
      <c r="D18" s="39">
        <v>326</v>
      </c>
      <c r="E18" s="39">
        <v>96.4</v>
      </c>
      <c r="F18" s="39">
        <v>7672.64</v>
      </c>
      <c r="H18" s="22"/>
    </row>
    <row r="19" spans="1:13" x14ac:dyDescent="0.45">
      <c r="A19" s="2" t="s">
        <v>12</v>
      </c>
      <c r="B19" s="39">
        <v>61.65</v>
      </c>
      <c r="C19" s="39">
        <v>5.5</v>
      </c>
      <c r="D19" s="39">
        <v>1.2</v>
      </c>
      <c r="E19" s="39">
        <v>5</v>
      </c>
      <c r="F19" s="39">
        <v>73.349999999999994</v>
      </c>
    </row>
    <row r="20" spans="1:13" x14ac:dyDescent="0.45">
      <c r="A20" s="2" t="s">
        <v>13</v>
      </c>
      <c r="B20" s="39">
        <v>15.25</v>
      </c>
      <c r="C20" s="39">
        <v>5</v>
      </c>
      <c r="D20" s="39">
        <v>0</v>
      </c>
      <c r="E20" s="39">
        <v>1</v>
      </c>
      <c r="F20" s="39">
        <v>21.25</v>
      </c>
    </row>
    <row r="21" spans="1:13" x14ac:dyDescent="0.45">
      <c r="A21" s="2" t="s">
        <v>205</v>
      </c>
      <c r="B21" s="39">
        <v>55.8</v>
      </c>
      <c r="C21" s="39">
        <v>1</v>
      </c>
      <c r="D21" s="39">
        <v>0.56000000000000005</v>
      </c>
      <c r="E21" s="39">
        <v>7</v>
      </c>
      <c r="F21" s="39">
        <v>64.36</v>
      </c>
    </row>
    <row r="22" spans="1:13" x14ac:dyDescent="0.45">
      <c r="A22" s="2" t="s">
        <v>17</v>
      </c>
      <c r="B22" s="39">
        <v>484.23</v>
      </c>
      <c r="C22" s="39">
        <v>93.21</v>
      </c>
      <c r="D22" s="39">
        <v>3</v>
      </c>
      <c r="E22" s="39">
        <v>6</v>
      </c>
      <c r="F22" s="39">
        <v>586.44000000000005</v>
      </c>
    </row>
    <row r="23" spans="1:13" x14ac:dyDescent="0.45">
      <c r="A23" s="2" t="s">
        <v>19</v>
      </c>
      <c r="B23" s="39">
        <v>177.03</v>
      </c>
      <c r="C23" s="39">
        <v>4</v>
      </c>
      <c r="D23" s="39">
        <v>2.31</v>
      </c>
      <c r="E23" s="39">
        <v>1.88</v>
      </c>
      <c r="F23" s="39">
        <v>185.22</v>
      </c>
    </row>
    <row r="24" spans="1:13" x14ac:dyDescent="0.45">
      <c r="A24" s="2" t="s">
        <v>20</v>
      </c>
      <c r="B24" s="39">
        <v>6057.39</v>
      </c>
      <c r="C24" s="39">
        <v>393.89</v>
      </c>
      <c r="D24" s="39">
        <v>107.16</v>
      </c>
      <c r="E24" s="39">
        <v>50.5</v>
      </c>
      <c r="F24" s="39">
        <v>6608.94</v>
      </c>
      <c r="H24" s="22"/>
    </row>
    <row r="25" spans="1:13" x14ac:dyDescent="0.45">
      <c r="A25" s="2" t="s">
        <v>14</v>
      </c>
      <c r="B25" s="39">
        <v>3362.68</v>
      </c>
      <c r="C25" s="39">
        <v>193.23</v>
      </c>
      <c r="D25" s="39">
        <v>194.78</v>
      </c>
      <c r="E25" s="39">
        <v>16</v>
      </c>
      <c r="F25" s="39">
        <v>3766.69</v>
      </c>
      <c r="H25" s="22"/>
    </row>
    <row r="26" spans="1:13" x14ac:dyDescent="0.45">
      <c r="A26" s="2" t="s">
        <v>15</v>
      </c>
      <c r="B26" s="17">
        <v>77790.62</v>
      </c>
      <c r="C26" s="17">
        <v>19421.28</v>
      </c>
      <c r="D26" s="39">
        <v>3371.89</v>
      </c>
      <c r="E26" s="17">
        <v>448.49</v>
      </c>
      <c r="F26" s="17">
        <v>101032.28</v>
      </c>
      <c r="H26" s="22"/>
    </row>
    <row r="27" spans="1:13" x14ac:dyDescent="0.45">
      <c r="A27" s="2" t="s">
        <v>16</v>
      </c>
      <c r="B27" s="17">
        <v>15678.93</v>
      </c>
      <c r="C27" s="17">
        <v>591.25</v>
      </c>
      <c r="D27" s="17">
        <v>4.47</v>
      </c>
      <c r="E27" s="17">
        <v>345.27</v>
      </c>
      <c r="F27" s="17">
        <v>16619.919999999998</v>
      </c>
      <c r="H27" s="22"/>
    </row>
    <row r="28" spans="1:13" x14ac:dyDescent="0.45">
      <c r="A28" s="2" t="s">
        <v>18</v>
      </c>
      <c r="B28" s="39">
        <v>1200.5899999999999</v>
      </c>
      <c r="C28" s="39">
        <v>44.32</v>
      </c>
      <c r="D28" s="39">
        <v>1.75</v>
      </c>
      <c r="E28" s="39">
        <v>61</v>
      </c>
      <c r="F28" s="39">
        <v>1307.6600000000001</v>
      </c>
      <c r="H28" s="22"/>
    </row>
    <row r="29" spans="1:13" x14ac:dyDescent="0.45">
      <c r="A29" s="2" t="s">
        <v>21</v>
      </c>
      <c r="B29" s="39">
        <v>3255.44</v>
      </c>
      <c r="C29" s="39">
        <v>814.16</v>
      </c>
      <c r="D29" s="39">
        <v>167.75</v>
      </c>
      <c r="E29" s="39">
        <v>92.48</v>
      </c>
      <c r="F29" s="39">
        <v>4329.83</v>
      </c>
      <c r="H29" s="22"/>
    </row>
    <row r="30" spans="1:13" x14ac:dyDescent="0.45">
      <c r="A30" s="8" t="s">
        <v>98</v>
      </c>
      <c r="B30" s="4">
        <f>SUM(B4:B29)</f>
        <v>200788.4</v>
      </c>
      <c r="C30" s="4">
        <f t="shared" ref="C30:F30" si="0">SUM(C4:C29)</f>
        <v>34329.07</v>
      </c>
      <c r="D30" s="4">
        <f t="shared" si="0"/>
        <v>7158.9000000000005</v>
      </c>
      <c r="E30" s="4">
        <f t="shared" si="0"/>
        <v>1784.02</v>
      </c>
      <c r="F30" s="4">
        <f t="shared" si="0"/>
        <v>244060.39</v>
      </c>
      <c r="H30" s="22"/>
    </row>
    <row r="31" spans="1:13" x14ac:dyDescent="0.45">
      <c r="A31" s="6"/>
      <c r="B31" s="7"/>
      <c r="C31" s="7"/>
      <c r="D31" s="7"/>
      <c r="E31" s="7"/>
      <c r="F31" s="7"/>
    </row>
    <row r="32" spans="1:13" x14ac:dyDescent="0.45">
      <c r="A32" s="5"/>
      <c r="B32" s="5"/>
      <c r="C32" s="5"/>
      <c r="D32" s="5"/>
      <c r="E32" s="5"/>
      <c r="F32" s="5"/>
    </row>
    <row r="33" spans="1:8" x14ac:dyDescent="0.45">
      <c r="A33" s="3" t="s">
        <v>22</v>
      </c>
      <c r="B33" s="13" t="s">
        <v>0</v>
      </c>
      <c r="C33" s="13" t="s">
        <v>1</v>
      </c>
      <c r="D33" s="13" t="s">
        <v>2</v>
      </c>
      <c r="E33" s="13" t="s">
        <v>3</v>
      </c>
      <c r="F33" s="13" t="s">
        <v>4</v>
      </c>
    </row>
    <row r="34" spans="1:8" x14ac:dyDescent="0.45">
      <c r="A34" s="2" t="s">
        <v>23</v>
      </c>
      <c r="B34" s="17">
        <v>520.62</v>
      </c>
      <c r="C34" s="17">
        <v>82.88</v>
      </c>
      <c r="D34" s="17">
        <v>0</v>
      </c>
      <c r="E34" s="17">
        <v>12</v>
      </c>
      <c r="F34" s="17">
        <v>615.5</v>
      </c>
    </row>
    <row r="35" spans="1:8" x14ac:dyDescent="0.45">
      <c r="A35" s="2" t="s">
        <v>24</v>
      </c>
      <c r="B35" s="17">
        <v>114.2</v>
      </c>
      <c r="C35" s="17">
        <v>10.3</v>
      </c>
      <c r="D35" s="17">
        <v>0</v>
      </c>
      <c r="E35" s="17">
        <v>5</v>
      </c>
      <c r="F35" s="17">
        <v>129.5</v>
      </c>
    </row>
    <row r="36" spans="1:8" x14ac:dyDescent="0.45">
      <c r="A36" s="2" t="s">
        <v>25</v>
      </c>
      <c r="B36" s="17">
        <v>188.11</v>
      </c>
      <c r="C36" s="17">
        <v>61.67</v>
      </c>
      <c r="D36" s="17">
        <v>61.55</v>
      </c>
      <c r="E36" s="17">
        <v>5</v>
      </c>
      <c r="F36" s="17">
        <v>316.33</v>
      </c>
    </row>
    <row r="37" spans="1:8" x14ac:dyDescent="0.45">
      <c r="A37" s="2" t="s">
        <v>26</v>
      </c>
      <c r="B37" s="17">
        <v>35.799999999999997</v>
      </c>
      <c r="C37" s="17">
        <v>14.3</v>
      </c>
      <c r="D37" s="17">
        <v>0.14000000000000001</v>
      </c>
      <c r="E37" s="17">
        <v>5</v>
      </c>
      <c r="F37" s="17">
        <v>55.24</v>
      </c>
    </row>
    <row r="38" spans="1:8" x14ac:dyDescent="0.45">
      <c r="A38" s="2" t="s">
        <v>31</v>
      </c>
      <c r="B38" s="17">
        <v>36.64</v>
      </c>
      <c r="C38" s="17">
        <v>22.7</v>
      </c>
      <c r="D38" s="17">
        <v>0</v>
      </c>
      <c r="E38" s="17">
        <v>1</v>
      </c>
      <c r="F38" s="17">
        <v>60.34</v>
      </c>
    </row>
    <row r="39" spans="1:8" x14ac:dyDescent="0.45">
      <c r="A39" s="2" t="s">
        <v>27</v>
      </c>
      <c r="B39" s="17">
        <v>178.27</v>
      </c>
      <c r="C39" s="17">
        <v>59.99</v>
      </c>
      <c r="D39" s="17">
        <v>34.9</v>
      </c>
      <c r="E39" s="17">
        <v>5</v>
      </c>
      <c r="F39" s="17">
        <v>278.16000000000003</v>
      </c>
    </row>
    <row r="40" spans="1:8" x14ac:dyDescent="0.45">
      <c r="A40" s="2" t="s">
        <v>144</v>
      </c>
      <c r="B40" s="51">
        <v>231.15</v>
      </c>
      <c r="C40" s="51">
        <v>43.3</v>
      </c>
      <c r="D40" s="51">
        <v>1.98</v>
      </c>
      <c r="E40" s="51">
        <v>65</v>
      </c>
      <c r="F40" s="51">
        <v>341.43</v>
      </c>
    </row>
    <row r="41" spans="1:8" x14ac:dyDescent="0.45">
      <c r="A41" s="2" t="s">
        <v>28</v>
      </c>
      <c r="B41" s="17">
        <v>242.84</v>
      </c>
      <c r="C41" s="17">
        <v>33.96</v>
      </c>
      <c r="D41" s="17">
        <v>12.36</v>
      </c>
      <c r="E41" s="17">
        <v>5</v>
      </c>
      <c r="F41" s="17">
        <v>294.16000000000003</v>
      </c>
    </row>
    <row r="42" spans="1:8" x14ac:dyDescent="0.45">
      <c r="A42" s="2" t="s">
        <v>29</v>
      </c>
      <c r="B42" s="17">
        <v>116.84</v>
      </c>
      <c r="C42" s="17">
        <v>14</v>
      </c>
      <c r="D42" s="17">
        <v>0</v>
      </c>
      <c r="E42" s="17">
        <v>13</v>
      </c>
      <c r="F42" s="17">
        <v>143.84</v>
      </c>
    </row>
    <row r="43" spans="1:8" x14ac:dyDescent="0.45">
      <c r="A43" s="137" t="s">
        <v>182</v>
      </c>
      <c r="B43" s="17">
        <v>9.8000000000000007</v>
      </c>
      <c r="C43" s="17">
        <v>2.8</v>
      </c>
      <c r="D43" s="17">
        <v>0</v>
      </c>
      <c r="E43" s="17">
        <v>2</v>
      </c>
      <c r="F43" s="17">
        <v>14.6</v>
      </c>
    </row>
    <row r="44" spans="1:8" x14ac:dyDescent="0.45">
      <c r="A44" s="8" t="s">
        <v>100</v>
      </c>
      <c r="B44" s="41">
        <f>SUM(B34:B43)</f>
        <v>1674.27</v>
      </c>
      <c r="C44" s="41">
        <f t="shared" ref="C44:F44" si="1">SUM(C34:C43)</f>
        <v>345.9</v>
      </c>
      <c r="D44" s="41">
        <f t="shared" si="1"/>
        <v>110.93</v>
      </c>
      <c r="E44" s="41">
        <f t="shared" si="1"/>
        <v>118</v>
      </c>
      <c r="F44" s="41">
        <f t="shared" si="1"/>
        <v>2249.1</v>
      </c>
      <c r="H44" s="22"/>
    </row>
    <row r="45" spans="1:8" x14ac:dyDescent="0.45">
      <c r="A45" s="9" t="s">
        <v>99</v>
      </c>
      <c r="B45" s="4">
        <f>B44+B30</f>
        <v>202462.66999999998</v>
      </c>
      <c r="C45" s="4">
        <f t="shared" ref="C45:F45" si="2">C44+C30</f>
        <v>34674.97</v>
      </c>
      <c r="D45" s="4">
        <f t="shared" si="2"/>
        <v>7269.8300000000008</v>
      </c>
      <c r="E45" s="4">
        <f t="shared" si="2"/>
        <v>1902.02</v>
      </c>
      <c r="F45" s="4">
        <f t="shared" si="2"/>
        <v>246309.49000000002</v>
      </c>
    </row>
    <row r="46" spans="1:8" x14ac:dyDescent="0.45">
      <c r="A46" s="10"/>
      <c r="B46" s="11"/>
      <c r="C46" s="11"/>
      <c r="D46" s="11"/>
      <c r="E46" s="11"/>
      <c r="F46" s="11"/>
    </row>
    <row r="48" spans="1:8" x14ac:dyDescent="0.45">
      <c r="A48" s="1" t="s">
        <v>126</v>
      </c>
    </row>
    <row r="50" spans="1:8" x14ac:dyDescent="0.45">
      <c r="A50" s="3" t="s">
        <v>34</v>
      </c>
      <c r="B50" s="13" t="s">
        <v>0</v>
      </c>
      <c r="C50" s="13" t="s">
        <v>1</v>
      </c>
      <c r="D50" s="13" t="s">
        <v>2</v>
      </c>
      <c r="E50" s="13" t="s">
        <v>3</v>
      </c>
      <c r="F50" s="13" t="s">
        <v>4</v>
      </c>
    </row>
    <row r="51" spans="1:8" x14ac:dyDescent="0.45">
      <c r="A51" s="2" t="s">
        <v>5</v>
      </c>
      <c r="B51" s="42">
        <v>1926</v>
      </c>
      <c r="C51" s="42">
        <v>220</v>
      </c>
      <c r="D51" s="42">
        <v>11</v>
      </c>
      <c r="E51" s="42">
        <v>27</v>
      </c>
      <c r="F51" s="42">
        <v>2184</v>
      </c>
      <c r="H51" s="26"/>
    </row>
    <row r="52" spans="1:8" x14ac:dyDescent="0.45">
      <c r="A52" s="2" t="s">
        <v>169</v>
      </c>
      <c r="B52" s="42">
        <v>4880</v>
      </c>
      <c r="C52" s="42">
        <v>569</v>
      </c>
      <c r="D52" s="42">
        <v>235</v>
      </c>
      <c r="E52" s="42">
        <v>39</v>
      </c>
      <c r="F52" s="42">
        <v>5723</v>
      </c>
      <c r="H52" s="26"/>
    </row>
    <row r="53" spans="1:8" x14ac:dyDescent="0.45">
      <c r="A53" s="107" t="s">
        <v>150</v>
      </c>
      <c r="B53" s="42">
        <v>3111</v>
      </c>
      <c r="C53" s="42">
        <v>472</v>
      </c>
      <c r="D53" s="42">
        <v>17</v>
      </c>
      <c r="E53" s="42">
        <v>49</v>
      </c>
      <c r="F53" s="42">
        <v>3649</v>
      </c>
      <c r="H53" s="26"/>
    </row>
    <row r="54" spans="1:8" x14ac:dyDescent="0.45">
      <c r="A54" s="2" t="s">
        <v>6</v>
      </c>
      <c r="B54" s="20">
        <v>75856</v>
      </c>
      <c r="C54" s="20">
        <v>12467</v>
      </c>
      <c r="D54" s="42">
        <v>7234</v>
      </c>
      <c r="E54" s="20">
        <v>136</v>
      </c>
      <c r="F54" s="20">
        <v>95693</v>
      </c>
      <c r="H54" s="26"/>
    </row>
    <row r="55" spans="1:8" x14ac:dyDescent="0.45">
      <c r="A55" s="2" t="s">
        <v>7</v>
      </c>
      <c r="B55" s="42">
        <v>534</v>
      </c>
      <c r="C55" s="42">
        <v>67</v>
      </c>
      <c r="D55" s="42">
        <v>0</v>
      </c>
      <c r="E55" s="42">
        <v>17</v>
      </c>
      <c r="F55" s="42">
        <v>618</v>
      </c>
    </row>
    <row r="56" spans="1:8" x14ac:dyDescent="0.45">
      <c r="A56" s="2" t="s">
        <v>151</v>
      </c>
      <c r="B56" s="42">
        <v>2022</v>
      </c>
      <c r="C56" s="42">
        <v>195</v>
      </c>
      <c r="D56" s="42">
        <v>0</v>
      </c>
      <c r="E56" s="42">
        <v>45</v>
      </c>
      <c r="F56" s="42">
        <v>2262</v>
      </c>
      <c r="H56" s="26"/>
    </row>
    <row r="57" spans="1:8" x14ac:dyDescent="0.45">
      <c r="A57" s="2" t="s">
        <v>8</v>
      </c>
      <c r="B57" s="42">
        <v>2758</v>
      </c>
      <c r="C57" s="42">
        <v>277</v>
      </c>
      <c r="D57" s="42">
        <v>33</v>
      </c>
      <c r="E57" s="42">
        <v>38</v>
      </c>
      <c r="F57" s="42">
        <v>3106</v>
      </c>
      <c r="H57" s="26"/>
    </row>
    <row r="58" spans="1:8" x14ac:dyDescent="0.45">
      <c r="A58" s="2" t="s">
        <v>9</v>
      </c>
      <c r="B58" s="42">
        <v>2961</v>
      </c>
      <c r="C58" s="42">
        <v>815</v>
      </c>
      <c r="D58" s="42">
        <v>151</v>
      </c>
      <c r="E58" s="42">
        <v>103</v>
      </c>
      <c r="F58" s="42">
        <v>4030</v>
      </c>
      <c r="H58" s="26"/>
    </row>
    <row r="59" spans="1:8" x14ac:dyDescent="0.45">
      <c r="A59" s="2" t="s">
        <v>154</v>
      </c>
      <c r="B59" s="42">
        <v>608</v>
      </c>
      <c r="C59" s="42">
        <v>49</v>
      </c>
      <c r="D59" s="42">
        <v>0</v>
      </c>
      <c r="E59" s="42">
        <v>15</v>
      </c>
      <c r="F59" s="42">
        <v>672</v>
      </c>
    </row>
    <row r="60" spans="1:8" x14ac:dyDescent="0.45">
      <c r="A60" s="2" t="s">
        <v>152</v>
      </c>
      <c r="B60" s="42">
        <v>1380</v>
      </c>
      <c r="C60" s="42">
        <v>66</v>
      </c>
      <c r="D60" s="42">
        <v>1</v>
      </c>
      <c r="E60" s="42">
        <v>19</v>
      </c>
      <c r="F60" s="42">
        <v>1466</v>
      </c>
      <c r="H60" s="26"/>
    </row>
    <row r="61" spans="1:8" ht="27" x14ac:dyDescent="0.45">
      <c r="A61" s="108" t="s">
        <v>155</v>
      </c>
      <c r="B61" s="42">
        <v>1522</v>
      </c>
      <c r="C61" s="42">
        <v>223</v>
      </c>
      <c r="D61" s="42">
        <v>216</v>
      </c>
      <c r="E61" s="42">
        <v>17</v>
      </c>
      <c r="F61" s="42">
        <v>1978</v>
      </c>
      <c r="H61" s="26"/>
    </row>
    <row r="62" spans="1:8" ht="27" x14ac:dyDescent="0.45">
      <c r="A62" s="108" t="s">
        <v>153</v>
      </c>
      <c r="B62" s="42">
        <v>909</v>
      </c>
      <c r="C62" s="42">
        <v>106</v>
      </c>
      <c r="D62" s="42">
        <v>0</v>
      </c>
      <c r="E62" s="42">
        <v>58</v>
      </c>
      <c r="F62" s="42">
        <v>1073</v>
      </c>
    </row>
    <row r="63" spans="1:8" x14ac:dyDescent="0.45">
      <c r="A63" s="2" t="s">
        <v>10</v>
      </c>
      <c r="B63" s="42">
        <v>360</v>
      </c>
      <c r="C63" s="42">
        <v>112</v>
      </c>
      <c r="D63" s="42">
        <v>0</v>
      </c>
      <c r="E63" s="42">
        <v>29</v>
      </c>
      <c r="F63" s="42">
        <v>501</v>
      </c>
    </row>
    <row r="64" spans="1:8" x14ac:dyDescent="0.45">
      <c r="A64" s="108" t="s">
        <v>156</v>
      </c>
      <c r="B64" s="42">
        <v>375</v>
      </c>
      <c r="C64" s="42">
        <v>45</v>
      </c>
      <c r="D64" s="42">
        <v>4</v>
      </c>
      <c r="E64" s="42">
        <v>77</v>
      </c>
      <c r="F64" s="42">
        <v>501</v>
      </c>
    </row>
    <row r="65" spans="1:8" x14ac:dyDescent="0.45">
      <c r="A65" s="2" t="s">
        <v>11</v>
      </c>
      <c r="B65" s="42">
        <v>6986</v>
      </c>
      <c r="C65" s="42">
        <v>636</v>
      </c>
      <c r="D65" s="42">
        <v>1994</v>
      </c>
      <c r="E65" s="42">
        <v>97</v>
      </c>
      <c r="F65" s="42">
        <v>9713</v>
      </c>
      <c r="H65" s="26"/>
    </row>
    <row r="66" spans="1:8" x14ac:dyDescent="0.45">
      <c r="A66" s="2" t="s">
        <v>12</v>
      </c>
      <c r="B66" s="42">
        <v>64</v>
      </c>
      <c r="C66" s="42">
        <v>6</v>
      </c>
      <c r="D66" s="42">
        <v>3</v>
      </c>
      <c r="E66" s="42">
        <v>5</v>
      </c>
      <c r="F66" s="42">
        <v>78</v>
      </c>
    </row>
    <row r="67" spans="1:8" x14ac:dyDescent="0.45">
      <c r="A67" s="2" t="s">
        <v>13</v>
      </c>
      <c r="B67" s="42">
        <v>16</v>
      </c>
      <c r="C67" s="42">
        <v>5</v>
      </c>
      <c r="D67" s="42">
        <v>0</v>
      </c>
      <c r="E67" s="42">
        <v>1</v>
      </c>
      <c r="F67" s="42">
        <v>22</v>
      </c>
    </row>
    <row r="68" spans="1:8" x14ac:dyDescent="0.45">
      <c r="A68" s="2" t="s">
        <v>205</v>
      </c>
      <c r="B68" s="42">
        <v>62</v>
      </c>
      <c r="C68" s="42">
        <v>1</v>
      </c>
      <c r="D68" s="42">
        <v>1</v>
      </c>
      <c r="E68" s="42">
        <v>7</v>
      </c>
      <c r="F68" s="42">
        <v>71</v>
      </c>
    </row>
    <row r="69" spans="1:8" x14ac:dyDescent="0.45">
      <c r="A69" s="2" t="s">
        <v>17</v>
      </c>
      <c r="B69" s="42">
        <v>517</v>
      </c>
      <c r="C69" s="42">
        <v>104</v>
      </c>
      <c r="D69" s="42">
        <v>5</v>
      </c>
      <c r="E69" s="42">
        <v>6</v>
      </c>
      <c r="F69" s="42">
        <v>632</v>
      </c>
    </row>
    <row r="70" spans="1:8" x14ac:dyDescent="0.45">
      <c r="A70" s="2" t="s">
        <v>19</v>
      </c>
      <c r="B70" s="42">
        <v>188</v>
      </c>
      <c r="C70" s="42">
        <v>4</v>
      </c>
      <c r="D70" s="42">
        <v>4</v>
      </c>
      <c r="E70" s="42">
        <v>2</v>
      </c>
      <c r="F70" s="42">
        <v>198</v>
      </c>
    </row>
    <row r="71" spans="1:8" x14ac:dyDescent="0.45">
      <c r="A71" s="2" t="s">
        <v>20</v>
      </c>
      <c r="B71" s="42">
        <v>6235</v>
      </c>
      <c r="C71" s="42">
        <v>411</v>
      </c>
      <c r="D71" s="42">
        <v>206</v>
      </c>
      <c r="E71" s="42">
        <v>51</v>
      </c>
      <c r="F71" s="42">
        <v>6903</v>
      </c>
      <c r="H71" s="26"/>
    </row>
    <row r="72" spans="1:8" x14ac:dyDescent="0.45">
      <c r="A72" s="2" t="s">
        <v>14</v>
      </c>
      <c r="B72" s="42">
        <v>3421</v>
      </c>
      <c r="C72" s="42">
        <v>200</v>
      </c>
      <c r="D72" s="42">
        <v>1866</v>
      </c>
      <c r="E72" s="42">
        <v>16</v>
      </c>
      <c r="F72" s="42">
        <v>5503</v>
      </c>
      <c r="H72" s="26"/>
    </row>
    <row r="73" spans="1:8" x14ac:dyDescent="0.45">
      <c r="A73" s="2" t="s">
        <v>15</v>
      </c>
      <c r="B73" s="20">
        <v>91258</v>
      </c>
      <c r="C73" s="20">
        <v>23076</v>
      </c>
      <c r="D73" s="42">
        <v>7343</v>
      </c>
      <c r="E73" s="20">
        <v>861</v>
      </c>
      <c r="F73" s="20">
        <v>122538</v>
      </c>
      <c r="H73" s="26"/>
    </row>
    <row r="74" spans="1:8" x14ac:dyDescent="0.45">
      <c r="A74" s="2" t="s">
        <v>16</v>
      </c>
      <c r="B74" s="20">
        <v>16108</v>
      </c>
      <c r="C74" s="20">
        <v>621</v>
      </c>
      <c r="D74" s="20">
        <v>10</v>
      </c>
      <c r="E74" s="20">
        <v>347</v>
      </c>
      <c r="F74" s="20">
        <v>17086</v>
      </c>
      <c r="H74" s="26"/>
    </row>
    <row r="75" spans="1:8" x14ac:dyDescent="0.45">
      <c r="A75" s="2" t="s">
        <v>18</v>
      </c>
      <c r="B75" s="42">
        <v>1264</v>
      </c>
      <c r="C75" s="42">
        <v>46</v>
      </c>
      <c r="D75" s="42">
        <v>4</v>
      </c>
      <c r="E75" s="42">
        <v>63</v>
      </c>
      <c r="F75" s="42">
        <v>1377</v>
      </c>
      <c r="H75" s="26"/>
    </row>
    <row r="76" spans="1:8" x14ac:dyDescent="0.45">
      <c r="A76" s="2" t="s">
        <v>21</v>
      </c>
      <c r="B76" s="42">
        <v>3495</v>
      </c>
      <c r="C76" s="42">
        <v>969</v>
      </c>
      <c r="D76" s="42">
        <v>491</v>
      </c>
      <c r="E76" s="42">
        <v>93</v>
      </c>
      <c r="F76" s="42">
        <v>5048</v>
      </c>
      <c r="H76" s="26"/>
    </row>
    <row r="77" spans="1:8" x14ac:dyDescent="0.45">
      <c r="A77" s="8" t="s">
        <v>98</v>
      </c>
      <c r="B77" s="12">
        <f>SUM(B51:B76)</f>
        <v>228816</v>
      </c>
      <c r="C77" s="12">
        <f t="shared" ref="C77:F77" si="3">SUM(C51:C76)</f>
        <v>41762</v>
      </c>
      <c r="D77" s="12">
        <f t="shared" si="3"/>
        <v>19829</v>
      </c>
      <c r="E77" s="12">
        <f t="shared" si="3"/>
        <v>2218</v>
      </c>
      <c r="F77" s="12">
        <f t="shared" si="3"/>
        <v>292625</v>
      </c>
      <c r="H77" s="26"/>
    </row>
    <row r="78" spans="1:8" x14ac:dyDescent="0.45">
      <c r="A78" s="6"/>
      <c r="B78" s="7"/>
      <c r="C78" s="7"/>
      <c r="D78" s="7"/>
      <c r="E78" s="7"/>
      <c r="F78" s="7"/>
    </row>
    <row r="79" spans="1:8" x14ac:dyDescent="0.45">
      <c r="A79" s="5"/>
      <c r="B79" s="5"/>
      <c r="C79" s="5"/>
      <c r="D79" s="5"/>
      <c r="E79" s="5"/>
      <c r="F79" s="5"/>
    </row>
    <row r="80" spans="1:8" x14ac:dyDescent="0.45">
      <c r="A80" s="3" t="s">
        <v>22</v>
      </c>
      <c r="B80" s="13" t="s">
        <v>0</v>
      </c>
      <c r="C80" s="13" t="s">
        <v>1</v>
      </c>
      <c r="D80" s="13" t="s">
        <v>2</v>
      </c>
      <c r="E80" s="13" t="s">
        <v>3</v>
      </c>
      <c r="F80" s="13" t="s">
        <v>4</v>
      </c>
      <c r="H80" s="26"/>
    </row>
    <row r="81" spans="1:8" x14ac:dyDescent="0.45">
      <c r="A81" s="2" t="s">
        <v>23</v>
      </c>
      <c r="B81" s="20">
        <v>569</v>
      </c>
      <c r="C81" s="20">
        <v>93</v>
      </c>
      <c r="D81" s="20">
        <v>0</v>
      </c>
      <c r="E81" s="20">
        <v>12</v>
      </c>
      <c r="F81" s="20">
        <v>674</v>
      </c>
      <c r="H81" s="26"/>
    </row>
    <row r="82" spans="1:8" x14ac:dyDescent="0.45">
      <c r="A82" s="2" t="s">
        <v>24</v>
      </c>
      <c r="B82" s="20">
        <v>120</v>
      </c>
      <c r="C82" s="20">
        <v>11</v>
      </c>
      <c r="D82" s="20">
        <v>0</v>
      </c>
      <c r="E82" s="20">
        <v>5</v>
      </c>
      <c r="F82" s="20">
        <v>136</v>
      </c>
    </row>
    <row r="83" spans="1:8" x14ac:dyDescent="0.45">
      <c r="A83" s="2" t="s">
        <v>25</v>
      </c>
      <c r="B83" s="20">
        <v>224</v>
      </c>
      <c r="C83" s="20">
        <v>82</v>
      </c>
      <c r="D83" s="20">
        <v>148</v>
      </c>
      <c r="E83" s="20">
        <v>5</v>
      </c>
      <c r="F83" s="20">
        <v>459</v>
      </c>
    </row>
    <row r="84" spans="1:8" x14ac:dyDescent="0.45">
      <c r="A84" s="2" t="s">
        <v>26</v>
      </c>
      <c r="B84" s="20">
        <v>39</v>
      </c>
      <c r="C84" s="20">
        <v>16</v>
      </c>
      <c r="D84" s="20">
        <v>4</v>
      </c>
      <c r="E84" s="20">
        <v>5</v>
      </c>
      <c r="F84" s="20">
        <v>64</v>
      </c>
      <c r="H84" s="26"/>
    </row>
    <row r="85" spans="1:8" x14ac:dyDescent="0.45">
      <c r="A85" s="2" t="s">
        <v>31</v>
      </c>
      <c r="B85" s="20">
        <v>43</v>
      </c>
      <c r="C85" s="20">
        <v>25</v>
      </c>
      <c r="D85" s="20">
        <v>0</v>
      </c>
      <c r="E85" s="20">
        <v>1</v>
      </c>
      <c r="F85" s="20">
        <v>69</v>
      </c>
    </row>
    <row r="86" spans="1:8" x14ac:dyDescent="0.45">
      <c r="A86" s="2" t="s">
        <v>27</v>
      </c>
      <c r="B86" s="20">
        <v>211</v>
      </c>
      <c r="C86" s="20">
        <v>79</v>
      </c>
      <c r="D86" s="20">
        <v>98</v>
      </c>
      <c r="E86" s="20">
        <v>5</v>
      </c>
      <c r="F86" s="20">
        <v>393</v>
      </c>
      <c r="H86" s="26"/>
    </row>
    <row r="87" spans="1:8" x14ac:dyDescent="0.45">
      <c r="A87" s="2" t="s">
        <v>144</v>
      </c>
      <c r="B87" s="53">
        <v>236</v>
      </c>
      <c r="C87" s="53">
        <v>44</v>
      </c>
      <c r="D87" s="53">
        <v>3</v>
      </c>
      <c r="E87" s="53">
        <v>65</v>
      </c>
      <c r="F87" s="53">
        <v>348</v>
      </c>
    </row>
    <row r="88" spans="1:8" x14ac:dyDescent="0.45">
      <c r="A88" s="2" t="s">
        <v>28</v>
      </c>
      <c r="B88" s="20">
        <v>275</v>
      </c>
      <c r="C88" s="20">
        <v>42</v>
      </c>
      <c r="D88" s="20">
        <v>35</v>
      </c>
      <c r="E88" s="20">
        <v>5</v>
      </c>
      <c r="F88" s="20">
        <v>357</v>
      </c>
    </row>
    <row r="89" spans="1:8" x14ac:dyDescent="0.45">
      <c r="A89" s="2" t="s">
        <v>29</v>
      </c>
      <c r="B89" s="20">
        <v>122</v>
      </c>
      <c r="C89" s="20">
        <v>14</v>
      </c>
      <c r="D89" s="20">
        <v>0</v>
      </c>
      <c r="E89" s="20">
        <v>13</v>
      </c>
      <c r="F89" s="20">
        <v>149</v>
      </c>
      <c r="H89" s="26"/>
    </row>
    <row r="90" spans="1:8" x14ac:dyDescent="0.45">
      <c r="A90" s="137" t="s">
        <v>182</v>
      </c>
      <c r="B90" s="20">
        <v>10</v>
      </c>
      <c r="C90" s="20">
        <v>3</v>
      </c>
      <c r="D90" s="20">
        <v>0</v>
      </c>
      <c r="E90" s="20">
        <v>2</v>
      </c>
      <c r="F90" s="20">
        <v>15</v>
      </c>
      <c r="H90" s="26"/>
    </row>
    <row r="91" spans="1:8" x14ac:dyDescent="0.45">
      <c r="A91" s="8" t="s">
        <v>100</v>
      </c>
      <c r="B91" s="43">
        <f>SUM(B81:B90)</f>
        <v>1849</v>
      </c>
      <c r="C91" s="43">
        <f t="shared" ref="C91:F91" si="4">SUM(C81:C90)</f>
        <v>409</v>
      </c>
      <c r="D91" s="43">
        <f t="shared" si="4"/>
        <v>288</v>
      </c>
      <c r="E91" s="43">
        <f t="shared" si="4"/>
        <v>118</v>
      </c>
      <c r="F91" s="43">
        <f t="shared" si="4"/>
        <v>2664</v>
      </c>
      <c r="H91" s="26"/>
    </row>
    <row r="92" spans="1:8" x14ac:dyDescent="0.45">
      <c r="A92" s="9" t="s">
        <v>99</v>
      </c>
      <c r="B92" s="12">
        <f>B91+B77</f>
        <v>230665</v>
      </c>
      <c r="C92" s="12">
        <f t="shared" ref="C92:F92" si="5">C91+C77</f>
        <v>42171</v>
      </c>
      <c r="D92" s="12">
        <f t="shared" si="5"/>
        <v>20117</v>
      </c>
      <c r="E92" s="12">
        <f t="shared" si="5"/>
        <v>2336</v>
      </c>
      <c r="F92" s="12">
        <f t="shared" si="5"/>
        <v>295289</v>
      </c>
    </row>
    <row r="97" spans="2:8" x14ac:dyDescent="0.45">
      <c r="B97" s="26"/>
      <c r="F97" s="26"/>
      <c r="H97" s="26"/>
    </row>
    <row r="98" spans="2:8" x14ac:dyDescent="0.45">
      <c r="B98" s="26"/>
      <c r="F98" s="26"/>
      <c r="H98" s="26"/>
    </row>
    <row r="99" spans="2:8" x14ac:dyDescent="0.45">
      <c r="B99" s="26"/>
      <c r="F99" s="26"/>
      <c r="H99" s="26"/>
    </row>
    <row r="100" spans="2:8" x14ac:dyDescent="0.45">
      <c r="B100" s="26"/>
      <c r="C100" s="26"/>
      <c r="D100" s="26"/>
      <c r="F100" s="26"/>
      <c r="H100" s="26"/>
    </row>
    <row r="102" spans="2:8" x14ac:dyDescent="0.45">
      <c r="B102" s="26"/>
      <c r="F102" s="26"/>
      <c r="H102" s="26"/>
    </row>
    <row r="103" spans="2:8" x14ac:dyDescent="0.45">
      <c r="B103" s="26"/>
      <c r="F103" s="26"/>
      <c r="H103" s="26"/>
    </row>
    <row r="104" spans="2:8" x14ac:dyDescent="0.45">
      <c r="B104" s="26"/>
      <c r="F104" s="26"/>
      <c r="H104" s="26"/>
    </row>
    <row r="105" spans="2:8" x14ac:dyDescent="0.45">
      <c r="B105" s="26"/>
      <c r="F105" s="26"/>
    </row>
    <row r="106" spans="2:8" x14ac:dyDescent="0.45">
      <c r="B106" s="26"/>
      <c r="F106" s="26"/>
      <c r="H106" s="26"/>
    </row>
    <row r="107" spans="2:8" x14ac:dyDescent="0.45">
      <c r="B107" s="26"/>
      <c r="F107" s="26"/>
      <c r="H107" s="26"/>
    </row>
    <row r="108" spans="2:8" x14ac:dyDescent="0.45">
      <c r="F108" s="26"/>
    </row>
    <row r="111" spans="2:8" x14ac:dyDescent="0.45">
      <c r="B111" s="26"/>
      <c r="D111" s="26"/>
      <c r="F111" s="26"/>
      <c r="H111" s="26"/>
    </row>
    <row r="117" spans="2:8" x14ac:dyDescent="0.45">
      <c r="H117" s="26"/>
    </row>
    <row r="118" spans="2:8" x14ac:dyDescent="0.45">
      <c r="H118" s="26"/>
    </row>
    <row r="119" spans="2:8" x14ac:dyDescent="0.45">
      <c r="H119" s="26"/>
    </row>
    <row r="120" spans="2:8" x14ac:dyDescent="0.45">
      <c r="B120" s="26"/>
      <c r="F120" s="26"/>
      <c r="H120" s="26"/>
    </row>
    <row r="121" spans="2:8" x14ac:dyDescent="0.45">
      <c r="H121" s="26"/>
    </row>
    <row r="122" spans="2:8" x14ac:dyDescent="0.45">
      <c r="B122" s="26"/>
      <c r="D122" s="26"/>
      <c r="F122" s="26"/>
      <c r="H122" s="26"/>
    </row>
    <row r="123" spans="2:8" x14ac:dyDescent="0.45">
      <c r="B123" s="26"/>
      <c r="C123" s="26"/>
      <c r="D123" s="26"/>
      <c r="F123" s="26"/>
      <c r="H123" s="26"/>
    </row>
    <row r="126" spans="2:8" x14ac:dyDescent="0.45">
      <c r="B126" s="26"/>
      <c r="F126" s="26"/>
    </row>
    <row r="127" spans="2:8" x14ac:dyDescent="0.45">
      <c r="B127" s="26"/>
      <c r="F127" s="26"/>
    </row>
    <row r="130" spans="2:6" x14ac:dyDescent="0.45">
      <c r="B130" s="26"/>
      <c r="F130" s="26"/>
    </row>
    <row r="132" spans="2:6" x14ac:dyDescent="0.45">
      <c r="B132" s="26"/>
      <c r="C132" s="26"/>
      <c r="D132" s="26"/>
      <c r="E132" s="26"/>
      <c r="F132" s="26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99"/>
  <sheetViews>
    <sheetView topLeftCell="A75" zoomScaleNormal="100" workbookViewId="0">
      <selection activeCell="J35" sqref="J35"/>
    </sheetView>
  </sheetViews>
  <sheetFormatPr defaultColWidth="8.796875" defaultRowHeight="13.5" x14ac:dyDescent="0.35"/>
  <cols>
    <col min="1" max="1" width="69" style="15" bestFit="1" customWidth="1"/>
    <col min="2" max="2" width="10.796875" style="22" bestFit="1" customWidth="1"/>
    <col min="3" max="3" width="9.796875" style="22" bestFit="1" customWidth="1"/>
    <col min="4" max="5" width="10.796875" style="22" bestFit="1" customWidth="1"/>
    <col min="6" max="6" width="8.796875" style="15" customWidth="1"/>
    <col min="7" max="7" width="8.796875" style="15" bestFit="1" customWidth="1"/>
    <col min="8" max="8" width="10.796875" style="15" bestFit="1" customWidth="1"/>
    <col min="9" max="9" width="8.796875" style="15"/>
    <col min="10" max="10" width="23.19921875" style="15" customWidth="1"/>
    <col min="11" max="11" width="10.265625" style="15" bestFit="1" customWidth="1"/>
    <col min="12" max="16384" width="8.796875" style="15"/>
  </cols>
  <sheetData>
    <row r="1" spans="1:13" ht="13.9" x14ac:dyDescent="0.4">
      <c r="A1" s="21" t="s">
        <v>127</v>
      </c>
    </row>
    <row r="2" spans="1:13" ht="13.9" x14ac:dyDescent="0.35">
      <c r="A2" s="5"/>
      <c r="B2" s="168" t="s">
        <v>32</v>
      </c>
      <c r="C2" s="168"/>
      <c r="D2" s="168"/>
      <c r="E2" s="168"/>
      <c r="F2" s="169" t="s">
        <v>33</v>
      </c>
      <c r="G2" s="169"/>
      <c r="H2" s="169"/>
    </row>
    <row r="3" spans="1:13" ht="13.9" x14ac:dyDescent="0.35">
      <c r="A3" s="3" t="s">
        <v>34</v>
      </c>
      <c r="B3" s="14" t="s">
        <v>158</v>
      </c>
      <c r="C3" s="14" t="s">
        <v>157</v>
      </c>
      <c r="D3" s="14" t="s">
        <v>149</v>
      </c>
      <c r="E3" s="14" t="s">
        <v>4</v>
      </c>
      <c r="F3" s="14" t="s">
        <v>158</v>
      </c>
      <c r="G3" s="14" t="s">
        <v>157</v>
      </c>
      <c r="H3" s="13" t="s">
        <v>149</v>
      </c>
      <c r="J3" s="22"/>
    </row>
    <row r="4" spans="1:13" x14ac:dyDescent="0.35">
      <c r="A4" s="2" t="s">
        <v>5</v>
      </c>
      <c r="B4" s="39">
        <v>921.38</v>
      </c>
      <c r="C4" s="39">
        <v>1169.8399999999999</v>
      </c>
      <c r="D4" s="113">
        <v>0</v>
      </c>
      <c r="E4" s="39">
        <v>2091.2199999999998</v>
      </c>
      <c r="F4" s="16">
        <v>0.44059999999999999</v>
      </c>
      <c r="G4" s="16">
        <v>0.55940000000000001</v>
      </c>
      <c r="H4" s="16">
        <v>0</v>
      </c>
      <c r="J4" s="22"/>
      <c r="K4" s="18"/>
      <c r="L4" s="22"/>
      <c r="M4" s="22"/>
    </row>
    <row r="5" spans="1:13" x14ac:dyDescent="0.35">
      <c r="A5" s="2" t="s">
        <v>169</v>
      </c>
      <c r="B5" s="39">
        <v>3969.13</v>
      </c>
      <c r="C5" s="39">
        <v>1322.3</v>
      </c>
      <c r="D5" s="113">
        <v>6.77</v>
      </c>
      <c r="E5" s="39">
        <v>5298.2</v>
      </c>
      <c r="F5" s="16">
        <v>0.74909999999999999</v>
      </c>
      <c r="G5" s="16">
        <v>0.24959999999999999</v>
      </c>
      <c r="H5" s="16">
        <v>1.2999999999999999E-3</v>
      </c>
      <c r="J5" s="22"/>
      <c r="K5" s="22"/>
      <c r="L5" s="22"/>
      <c r="M5" s="22"/>
    </row>
    <row r="6" spans="1:13" x14ac:dyDescent="0.35">
      <c r="A6" s="107" t="s">
        <v>150</v>
      </c>
      <c r="B6" s="39">
        <v>2260.23</v>
      </c>
      <c r="C6" s="39">
        <v>1152.67</v>
      </c>
      <c r="D6" s="113">
        <v>3.96</v>
      </c>
      <c r="E6" s="39">
        <v>3416.86</v>
      </c>
      <c r="F6" s="16">
        <v>0.66149999999999998</v>
      </c>
      <c r="G6" s="16">
        <v>0.33729999999999999</v>
      </c>
      <c r="H6" s="16">
        <v>1.1999999999999999E-3</v>
      </c>
      <c r="J6" s="22"/>
      <c r="K6" s="22"/>
      <c r="L6" s="22"/>
      <c r="M6" s="22"/>
    </row>
    <row r="7" spans="1:13" x14ac:dyDescent="0.35">
      <c r="A7" s="2" t="s">
        <v>6</v>
      </c>
      <c r="B7" s="17">
        <v>57979.54</v>
      </c>
      <c r="C7" s="17">
        <v>17677.88</v>
      </c>
      <c r="D7" s="113">
        <v>164.57</v>
      </c>
      <c r="E7" s="17">
        <v>75821.990000000005</v>
      </c>
      <c r="F7" s="16">
        <v>0.76470000000000005</v>
      </c>
      <c r="G7" s="16">
        <v>0.2331</v>
      </c>
      <c r="H7" s="16">
        <v>2.2000000000000001E-3</v>
      </c>
      <c r="J7" s="111"/>
      <c r="K7" s="22"/>
      <c r="L7" s="22"/>
      <c r="M7" s="22"/>
    </row>
    <row r="8" spans="1:13" x14ac:dyDescent="0.35">
      <c r="A8" s="2" t="s">
        <v>7</v>
      </c>
      <c r="B8" s="39">
        <v>407.96</v>
      </c>
      <c r="C8" s="39">
        <v>174.18</v>
      </c>
      <c r="D8" s="113">
        <v>1</v>
      </c>
      <c r="E8" s="39">
        <v>583.14</v>
      </c>
      <c r="F8" s="16">
        <v>0.6996</v>
      </c>
      <c r="G8" s="16">
        <v>0.29870000000000002</v>
      </c>
      <c r="H8" s="16">
        <v>1.6999999999999999E-3</v>
      </c>
      <c r="J8" s="22"/>
      <c r="K8" s="18"/>
      <c r="L8" s="18"/>
      <c r="M8" s="18"/>
    </row>
    <row r="9" spans="1:13" x14ac:dyDescent="0.35">
      <c r="A9" s="2" t="s">
        <v>151</v>
      </c>
      <c r="B9" s="39">
        <v>804.86</v>
      </c>
      <c r="C9" s="39">
        <v>1384.61</v>
      </c>
      <c r="D9" s="113">
        <v>0.87</v>
      </c>
      <c r="E9" s="39">
        <v>2190.34</v>
      </c>
      <c r="F9" s="16">
        <v>0.36749999999999999</v>
      </c>
      <c r="G9" s="16">
        <v>0.6321</v>
      </c>
      <c r="H9" s="16">
        <v>4.0000000000000002E-4</v>
      </c>
      <c r="J9" s="22"/>
      <c r="K9" s="18"/>
      <c r="L9" s="22"/>
      <c r="M9" s="22"/>
    </row>
    <row r="10" spans="1:13" x14ac:dyDescent="0.35">
      <c r="A10" s="2" t="s">
        <v>8</v>
      </c>
      <c r="B10" s="39">
        <v>1431.04</v>
      </c>
      <c r="C10" s="39">
        <v>1484.04</v>
      </c>
      <c r="D10" s="113">
        <v>9.3000000000000007</v>
      </c>
      <c r="E10" s="39">
        <v>2924.38</v>
      </c>
      <c r="F10" s="16">
        <v>0.48930000000000001</v>
      </c>
      <c r="G10" s="16">
        <v>0.50749999999999995</v>
      </c>
      <c r="H10" s="16">
        <v>3.2000000000000002E-3</v>
      </c>
      <c r="J10" s="22"/>
      <c r="K10" s="22"/>
      <c r="L10" s="22"/>
      <c r="M10" s="22"/>
    </row>
    <row r="11" spans="1:13" x14ac:dyDescent="0.35">
      <c r="A11" s="2" t="s">
        <v>9</v>
      </c>
      <c r="B11" s="39">
        <v>2536.67</v>
      </c>
      <c r="C11" s="39">
        <v>1141.71</v>
      </c>
      <c r="D11" s="113">
        <v>3.48</v>
      </c>
      <c r="E11" s="39">
        <v>3681.86</v>
      </c>
      <c r="F11" s="16">
        <v>0.68899999999999995</v>
      </c>
      <c r="G11" s="16">
        <v>0.31009999999999999</v>
      </c>
      <c r="H11" s="16">
        <v>8.9999999999999998E-4</v>
      </c>
      <c r="J11" s="22"/>
      <c r="K11" s="22"/>
      <c r="L11" s="22"/>
      <c r="M11" s="22"/>
    </row>
    <row r="12" spans="1:13" x14ac:dyDescent="0.35">
      <c r="A12" s="2" t="s">
        <v>154</v>
      </c>
      <c r="B12" s="39">
        <v>347.5</v>
      </c>
      <c r="C12" s="39">
        <v>286.64999999999998</v>
      </c>
      <c r="D12" s="113">
        <v>1.5</v>
      </c>
      <c r="E12" s="39">
        <v>635.65</v>
      </c>
      <c r="F12" s="16">
        <v>0.54669999999999996</v>
      </c>
      <c r="G12" s="16">
        <v>0.45100000000000001</v>
      </c>
      <c r="H12" s="16">
        <v>2.3999999999999998E-3</v>
      </c>
      <c r="J12" s="18"/>
      <c r="K12" s="18"/>
      <c r="L12" s="18"/>
      <c r="M12" s="18"/>
    </row>
    <row r="13" spans="1:13" x14ac:dyDescent="0.35">
      <c r="A13" s="2" t="s">
        <v>152</v>
      </c>
      <c r="B13" s="39">
        <v>785.27</v>
      </c>
      <c r="C13" s="39">
        <v>594.07000000000005</v>
      </c>
      <c r="D13" s="113">
        <v>0.8</v>
      </c>
      <c r="E13" s="39">
        <v>1380.14</v>
      </c>
      <c r="F13" s="16">
        <v>0.56899999999999995</v>
      </c>
      <c r="G13" s="16">
        <v>0.4304</v>
      </c>
      <c r="H13" s="16">
        <v>5.9999999999999995E-4</v>
      </c>
      <c r="J13" s="22"/>
      <c r="K13" s="18"/>
      <c r="L13" s="18"/>
      <c r="M13" s="22"/>
    </row>
    <row r="14" spans="1:13" ht="27" x14ac:dyDescent="0.35">
      <c r="A14" s="108" t="s">
        <v>155</v>
      </c>
      <c r="B14" s="39">
        <v>1200.5899999999999</v>
      </c>
      <c r="C14" s="39">
        <v>605.91</v>
      </c>
      <c r="D14" s="113">
        <v>1.8</v>
      </c>
      <c r="E14" s="39">
        <v>1808.3</v>
      </c>
      <c r="F14" s="16">
        <v>0.66390000000000005</v>
      </c>
      <c r="G14" s="16">
        <v>0.33510000000000001</v>
      </c>
      <c r="H14" s="16">
        <v>1E-3</v>
      </c>
      <c r="J14" s="22"/>
      <c r="K14" s="22"/>
      <c r="L14" s="18"/>
      <c r="M14" s="22"/>
    </row>
    <row r="15" spans="1:13" ht="27" x14ac:dyDescent="0.35">
      <c r="A15" s="108" t="s">
        <v>153</v>
      </c>
      <c r="B15" s="39">
        <v>636.45000000000005</v>
      </c>
      <c r="C15" s="39">
        <v>373.99</v>
      </c>
      <c r="D15" s="113">
        <v>1</v>
      </c>
      <c r="E15" s="39">
        <v>1011.44</v>
      </c>
      <c r="F15" s="16">
        <v>0.62929999999999997</v>
      </c>
      <c r="G15" s="16">
        <v>0.36980000000000002</v>
      </c>
      <c r="H15" s="16">
        <v>1E-3</v>
      </c>
      <c r="J15" s="18"/>
      <c r="K15" s="18"/>
      <c r="L15" s="18"/>
      <c r="M15" s="18"/>
    </row>
    <row r="16" spans="1:13" x14ac:dyDescent="0.35">
      <c r="A16" s="2" t="s">
        <v>10</v>
      </c>
      <c r="B16" s="39">
        <v>335.65</v>
      </c>
      <c r="C16" s="39">
        <v>138.1</v>
      </c>
      <c r="D16" s="113">
        <v>2</v>
      </c>
      <c r="E16" s="39">
        <v>475.75</v>
      </c>
      <c r="F16" s="16">
        <v>0.70550000000000002</v>
      </c>
      <c r="G16" s="16">
        <v>0.2903</v>
      </c>
      <c r="H16" s="16">
        <v>4.1999999999999997E-3</v>
      </c>
      <c r="J16" s="18"/>
      <c r="K16" s="18"/>
      <c r="L16" s="18"/>
      <c r="M16" s="18"/>
    </row>
    <row r="17" spans="1:13" x14ac:dyDescent="0.35">
      <c r="A17" s="108" t="s">
        <v>156</v>
      </c>
      <c r="B17" s="39">
        <v>296.91000000000003</v>
      </c>
      <c r="C17" s="39">
        <v>174.63</v>
      </c>
      <c r="D17" s="113">
        <v>1</v>
      </c>
      <c r="E17" s="39">
        <v>472.54</v>
      </c>
      <c r="F17" s="16">
        <v>0.62829999999999997</v>
      </c>
      <c r="G17" s="16">
        <v>0.36959999999999998</v>
      </c>
      <c r="H17" s="16">
        <v>2.0999999999999999E-3</v>
      </c>
      <c r="J17" s="22"/>
      <c r="K17" s="18"/>
      <c r="L17" s="18"/>
      <c r="M17" s="18"/>
    </row>
    <row r="18" spans="1:13" x14ac:dyDescent="0.35">
      <c r="A18" s="2" t="s">
        <v>11</v>
      </c>
      <c r="B18" s="39">
        <v>3581.75</v>
      </c>
      <c r="C18" s="39">
        <v>4087.99</v>
      </c>
      <c r="D18" s="113">
        <v>2.9</v>
      </c>
      <c r="E18" s="39">
        <v>7672.64</v>
      </c>
      <c r="F18" s="16">
        <v>0.46679999999999999</v>
      </c>
      <c r="G18" s="16">
        <v>0.53280000000000005</v>
      </c>
      <c r="H18" s="16">
        <v>4.0000000000000002E-4</v>
      </c>
      <c r="J18" s="22"/>
      <c r="K18" s="22"/>
      <c r="L18" s="22"/>
      <c r="M18" s="22"/>
    </row>
    <row r="19" spans="1:13" x14ac:dyDescent="0.35">
      <c r="A19" s="2" t="s">
        <v>12</v>
      </c>
      <c r="B19" s="39">
        <v>40.81</v>
      </c>
      <c r="C19" s="39">
        <v>32.54</v>
      </c>
      <c r="D19" s="113">
        <v>0</v>
      </c>
      <c r="E19" s="39">
        <v>73.349999999999994</v>
      </c>
      <c r="F19" s="16">
        <v>0.55640000000000001</v>
      </c>
      <c r="G19" s="16">
        <v>0.44359999999999999</v>
      </c>
      <c r="H19" s="16">
        <v>0</v>
      </c>
      <c r="J19" s="18"/>
      <c r="K19" s="18"/>
      <c r="L19" s="18"/>
      <c r="M19" s="18"/>
    </row>
    <row r="20" spans="1:13" x14ac:dyDescent="0.35">
      <c r="A20" s="2" t="s">
        <v>13</v>
      </c>
      <c r="B20" s="39">
        <v>14.25</v>
      </c>
      <c r="C20" s="39">
        <v>7</v>
      </c>
      <c r="D20" s="113">
        <v>0</v>
      </c>
      <c r="E20" s="39">
        <v>21.25</v>
      </c>
      <c r="F20" s="16">
        <v>0.67059999999999997</v>
      </c>
      <c r="G20" s="16">
        <v>0.32940000000000003</v>
      </c>
      <c r="H20" s="16">
        <v>0</v>
      </c>
      <c r="J20" s="18"/>
      <c r="K20" s="18"/>
      <c r="L20" s="18"/>
      <c r="M20" s="18"/>
    </row>
    <row r="21" spans="1:13" x14ac:dyDescent="0.35">
      <c r="A21" s="2" t="s">
        <v>205</v>
      </c>
      <c r="B21" s="39">
        <v>50.96</v>
      </c>
      <c r="C21" s="39">
        <v>13.4</v>
      </c>
      <c r="D21" s="113">
        <v>0</v>
      </c>
      <c r="E21" s="39">
        <v>64.36</v>
      </c>
      <c r="F21" s="16">
        <v>0.79179999999999995</v>
      </c>
      <c r="G21" s="16">
        <v>0.2082</v>
      </c>
      <c r="H21" s="16">
        <v>0</v>
      </c>
      <c r="J21" s="18"/>
      <c r="K21" s="18"/>
      <c r="L21" s="18"/>
      <c r="M21" s="18"/>
    </row>
    <row r="22" spans="1:13" x14ac:dyDescent="0.35">
      <c r="A22" s="2" t="s">
        <v>17</v>
      </c>
      <c r="B22" s="39">
        <v>436.61</v>
      </c>
      <c r="C22" s="39">
        <v>149.83000000000001</v>
      </c>
      <c r="D22" s="113">
        <v>0</v>
      </c>
      <c r="E22" s="39">
        <v>586.44000000000005</v>
      </c>
      <c r="F22" s="16">
        <v>0.74450000000000005</v>
      </c>
      <c r="G22" s="16">
        <v>0.2555</v>
      </c>
      <c r="H22" s="16">
        <v>0</v>
      </c>
      <c r="J22" s="18"/>
      <c r="K22" s="18"/>
      <c r="L22" s="18"/>
      <c r="M22" s="18"/>
    </row>
    <row r="23" spans="1:13" x14ac:dyDescent="0.35">
      <c r="A23" s="2" t="s">
        <v>19</v>
      </c>
      <c r="B23" s="39">
        <v>95.35</v>
      </c>
      <c r="C23" s="39">
        <v>89.87</v>
      </c>
      <c r="D23" s="113">
        <v>0</v>
      </c>
      <c r="E23" s="39">
        <v>185.22</v>
      </c>
      <c r="F23" s="16">
        <v>0.51480000000000004</v>
      </c>
      <c r="G23" s="16">
        <v>0.48520000000000002</v>
      </c>
      <c r="H23" s="16">
        <v>0</v>
      </c>
      <c r="J23" s="22"/>
      <c r="K23" s="18"/>
      <c r="L23" s="18"/>
      <c r="M23" s="18"/>
    </row>
    <row r="24" spans="1:13" x14ac:dyDescent="0.35">
      <c r="A24" s="2" t="s">
        <v>20</v>
      </c>
      <c r="B24" s="39">
        <v>2969.33</v>
      </c>
      <c r="C24" s="39">
        <v>3632.61</v>
      </c>
      <c r="D24" s="113">
        <v>7</v>
      </c>
      <c r="E24" s="39">
        <v>6608.94</v>
      </c>
      <c r="F24" s="16">
        <v>0.44929999999999998</v>
      </c>
      <c r="G24" s="16">
        <v>0.54969999999999997</v>
      </c>
      <c r="H24" s="16">
        <v>1.1000000000000001E-3</v>
      </c>
      <c r="J24" s="22"/>
      <c r="K24" s="22"/>
      <c r="L24" s="22"/>
      <c r="M24" s="22"/>
    </row>
    <row r="25" spans="1:13" x14ac:dyDescent="0.35">
      <c r="A25" s="2" t="s">
        <v>14</v>
      </c>
      <c r="B25" s="39">
        <v>849.86</v>
      </c>
      <c r="C25" s="39">
        <v>2913.83</v>
      </c>
      <c r="D25" s="113">
        <v>3</v>
      </c>
      <c r="E25" s="39">
        <v>3766.69</v>
      </c>
      <c r="F25" s="16">
        <v>0.22559999999999999</v>
      </c>
      <c r="G25" s="16">
        <v>0.77359999999999995</v>
      </c>
      <c r="H25" s="16">
        <v>8.0000000000000004E-4</v>
      </c>
      <c r="J25" s="22"/>
      <c r="K25" s="18"/>
      <c r="L25" s="22"/>
      <c r="M25" s="22"/>
    </row>
    <row r="26" spans="1:13" x14ac:dyDescent="0.35">
      <c r="A26" s="2" t="s">
        <v>15</v>
      </c>
      <c r="B26" s="17">
        <v>72680.320000000007</v>
      </c>
      <c r="C26" s="17">
        <v>28092.03</v>
      </c>
      <c r="D26" s="17">
        <v>259.93</v>
      </c>
      <c r="E26" s="17">
        <v>101032.28</v>
      </c>
      <c r="F26" s="16">
        <v>0.71940000000000004</v>
      </c>
      <c r="G26" s="16">
        <v>0.27800000000000002</v>
      </c>
      <c r="H26" s="16">
        <v>2.5999999999999999E-3</v>
      </c>
      <c r="J26" s="111"/>
      <c r="K26" s="22"/>
      <c r="L26" s="22"/>
      <c r="M26" s="22"/>
    </row>
    <row r="27" spans="1:13" x14ac:dyDescent="0.35">
      <c r="A27" s="2" t="s">
        <v>16</v>
      </c>
      <c r="B27" s="39">
        <v>5887.7</v>
      </c>
      <c r="C27" s="39">
        <v>10732.22</v>
      </c>
      <c r="D27" s="113">
        <v>0</v>
      </c>
      <c r="E27" s="17">
        <v>16619.919999999998</v>
      </c>
      <c r="F27" s="58">
        <v>0.3543</v>
      </c>
      <c r="G27" s="58">
        <v>0.64570000000000005</v>
      </c>
      <c r="H27" s="58">
        <v>0</v>
      </c>
      <c r="J27" s="22"/>
      <c r="K27" s="22"/>
      <c r="L27" s="22"/>
      <c r="M27" s="22"/>
    </row>
    <row r="28" spans="1:13" x14ac:dyDescent="0.35">
      <c r="A28" s="2" t="s">
        <v>18</v>
      </c>
      <c r="B28" s="39">
        <v>738.74</v>
      </c>
      <c r="C28" s="39">
        <v>564.91999999999996</v>
      </c>
      <c r="D28" s="113">
        <v>4</v>
      </c>
      <c r="E28" s="39">
        <v>1307.6600000000001</v>
      </c>
      <c r="F28" s="58">
        <v>0.56489999999999996</v>
      </c>
      <c r="G28" s="58">
        <v>0.432</v>
      </c>
      <c r="H28" s="58">
        <v>3.0999999999999999E-3</v>
      </c>
      <c r="J28" s="22"/>
      <c r="K28" s="18"/>
      <c r="L28" s="18"/>
      <c r="M28" s="22"/>
    </row>
    <row r="29" spans="1:13" x14ac:dyDescent="0.35">
      <c r="A29" s="2" t="s">
        <v>21</v>
      </c>
      <c r="B29" s="39">
        <v>2625.7</v>
      </c>
      <c r="C29" s="39">
        <v>1696.3</v>
      </c>
      <c r="D29" s="113">
        <v>7.83</v>
      </c>
      <c r="E29" s="39">
        <v>4329.83</v>
      </c>
      <c r="F29" s="16">
        <v>0.60640000000000005</v>
      </c>
      <c r="G29" s="16">
        <v>0.39179999999999998</v>
      </c>
      <c r="H29" s="16">
        <v>1.8E-3</v>
      </c>
      <c r="J29" s="111"/>
      <c r="K29" s="22"/>
      <c r="L29" s="22"/>
      <c r="M29" s="22"/>
    </row>
    <row r="30" spans="1:13" ht="13.9" x14ac:dyDescent="0.4">
      <c r="A30" s="8" t="s">
        <v>98</v>
      </c>
      <c r="B30" s="23">
        <f>SUM(B4:B29)</f>
        <v>163884.56000000003</v>
      </c>
      <c r="C30" s="23">
        <f>SUM(C4:C29)</f>
        <v>79693.12000000001</v>
      </c>
      <c r="D30" s="23">
        <f>SUM(D4:D29)</f>
        <v>482.71</v>
      </c>
      <c r="E30" s="23">
        <f>SUM(E4:E29)</f>
        <v>244060.39</v>
      </c>
      <c r="F30" s="24">
        <v>0.67010000000000003</v>
      </c>
      <c r="G30" s="24">
        <v>0.32740000000000002</v>
      </c>
      <c r="H30" s="24">
        <v>2.5000000000000001E-3</v>
      </c>
      <c r="J30" s="111"/>
      <c r="K30" s="22"/>
      <c r="L30" s="22"/>
      <c r="M30" s="22"/>
    </row>
    <row r="31" spans="1:13" ht="13.9" x14ac:dyDescent="0.35">
      <c r="A31" s="6"/>
      <c r="F31" s="111"/>
      <c r="G31" s="111"/>
      <c r="H31" s="111"/>
    </row>
    <row r="32" spans="1:13" ht="13.9" x14ac:dyDescent="0.35">
      <c r="A32" s="5"/>
      <c r="B32" s="168" t="s">
        <v>32</v>
      </c>
      <c r="C32" s="168"/>
      <c r="D32" s="168"/>
      <c r="E32" s="168"/>
      <c r="F32" s="169" t="s">
        <v>33</v>
      </c>
      <c r="G32" s="169"/>
      <c r="H32" s="169"/>
    </row>
    <row r="33" spans="1:13" ht="13.9" x14ac:dyDescent="0.35">
      <c r="A33" s="3" t="s">
        <v>22</v>
      </c>
      <c r="B33" s="14" t="s">
        <v>158</v>
      </c>
      <c r="C33" s="14" t="s">
        <v>157</v>
      </c>
      <c r="D33" s="14" t="s">
        <v>149</v>
      </c>
      <c r="E33" s="14" t="s">
        <v>4</v>
      </c>
      <c r="F33" s="14" t="s">
        <v>158</v>
      </c>
      <c r="G33" s="14" t="s">
        <v>157</v>
      </c>
      <c r="H33" s="13" t="s">
        <v>149</v>
      </c>
      <c r="J33" s="18"/>
      <c r="K33" s="18"/>
      <c r="L33" s="18"/>
    </row>
    <row r="34" spans="1:13" x14ac:dyDescent="0.35">
      <c r="A34" s="2" t="s">
        <v>23</v>
      </c>
      <c r="B34" s="17">
        <v>475.13</v>
      </c>
      <c r="C34" s="17">
        <v>139.66999999999999</v>
      </c>
      <c r="D34" s="113">
        <v>0.7</v>
      </c>
      <c r="E34" s="17">
        <v>615.5</v>
      </c>
      <c r="F34" s="16">
        <v>0.77190000000000003</v>
      </c>
      <c r="G34" s="16">
        <v>0.22689999999999999</v>
      </c>
      <c r="H34" s="58">
        <v>1.1000000000000001E-3</v>
      </c>
      <c r="J34" s="18"/>
      <c r="K34" s="18"/>
      <c r="L34" s="18"/>
    </row>
    <row r="35" spans="1:13" x14ac:dyDescent="0.35">
      <c r="A35" s="2" t="s">
        <v>24</v>
      </c>
      <c r="B35" s="17">
        <v>89.5</v>
      </c>
      <c r="C35" s="17">
        <v>40</v>
      </c>
      <c r="D35" s="113">
        <v>0</v>
      </c>
      <c r="E35" s="17">
        <v>129.5</v>
      </c>
      <c r="F35" s="16">
        <v>0.69110000000000005</v>
      </c>
      <c r="G35" s="16">
        <v>0.30890000000000001</v>
      </c>
      <c r="H35" s="58">
        <v>0</v>
      </c>
      <c r="J35" s="18"/>
      <c r="K35" s="18"/>
      <c r="L35" s="18"/>
    </row>
    <row r="36" spans="1:13" x14ac:dyDescent="0.35">
      <c r="A36" s="2" t="s">
        <v>25</v>
      </c>
      <c r="B36" s="17">
        <v>189.6</v>
      </c>
      <c r="C36" s="17">
        <v>126.73</v>
      </c>
      <c r="D36" s="113">
        <v>0</v>
      </c>
      <c r="E36" s="17">
        <v>316.33</v>
      </c>
      <c r="F36" s="16">
        <v>0.59940000000000004</v>
      </c>
      <c r="G36" s="16">
        <v>0.40060000000000001</v>
      </c>
      <c r="H36" s="58">
        <v>0</v>
      </c>
      <c r="J36" s="18"/>
      <c r="K36" s="18"/>
      <c r="L36" s="18"/>
    </row>
    <row r="37" spans="1:13" x14ac:dyDescent="0.35">
      <c r="A37" s="2" t="s">
        <v>26</v>
      </c>
      <c r="B37" s="17">
        <v>48.24</v>
      </c>
      <c r="C37" s="17">
        <v>7</v>
      </c>
      <c r="D37" s="113">
        <v>0</v>
      </c>
      <c r="E37" s="17">
        <v>55.24</v>
      </c>
      <c r="F37" s="16">
        <v>0.87329999999999997</v>
      </c>
      <c r="G37" s="16">
        <v>0.12670000000000001</v>
      </c>
      <c r="H37" s="58">
        <v>0</v>
      </c>
      <c r="J37" s="18"/>
      <c r="K37" s="18"/>
      <c r="L37" s="18"/>
    </row>
    <row r="38" spans="1:13" x14ac:dyDescent="0.35">
      <c r="A38" s="2" t="s">
        <v>31</v>
      </c>
      <c r="B38" s="17">
        <v>45.84</v>
      </c>
      <c r="C38" s="17">
        <v>13.5</v>
      </c>
      <c r="D38" s="113">
        <v>1</v>
      </c>
      <c r="E38" s="17">
        <v>60.34</v>
      </c>
      <c r="F38" s="16">
        <v>0.75970000000000004</v>
      </c>
      <c r="G38" s="16">
        <v>0.22370000000000001</v>
      </c>
      <c r="H38" s="58">
        <v>1.66E-2</v>
      </c>
      <c r="J38" s="18"/>
      <c r="K38" s="18"/>
      <c r="L38" s="18"/>
    </row>
    <row r="39" spans="1:13" x14ac:dyDescent="0.35">
      <c r="A39" s="2" t="s">
        <v>27</v>
      </c>
      <c r="B39" s="17">
        <v>177.68</v>
      </c>
      <c r="C39" s="17">
        <v>100.48</v>
      </c>
      <c r="D39" s="113">
        <v>0</v>
      </c>
      <c r="E39" s="17">
        <v>278.16000000000003</v>
      </c>
      <c r="F39" s="16">
        <v>0.63880000000000003</v>
      </c>
      <c r="G39" s="16">
        <v>0.36120000000000002</v>
      </c>
      <c r="H39" s="58">
        <v>0</v>
      </c>
      <c r="J39" s="18"/>
      <c r="K39" s="18"/>
      <c r="L39" s="18"/>
    </row>
    <row r="40" spans="1:13" x14ac:dyDescent="0.35">
      <c r="A40" s="2" t="s">
        <v>144</v>
      </c>
      <c r="B40" s="17">
        <v>146.88999999999999</v>
      </c>
      <c r="C40" s="17">
        <v>194.54</v>
      </c>
      <c r="D40" s="113">
        <v>0</v>
      </c>
      <c r="E40" s="17">
        <v>341.43</v>
      </c>
      <c r="F40" s="16">
        <v>0.43020000000000003</v>
      </c>
      <c r="G40" s="16">
        <v>0.56979999999999997</v>
      </c>
      <c r="H40" s="58">
        <v>0</v>
      </c>
      <c r="J40" s="18"/>
      <c r="K40" s="18"/>
      <c r="L40" s="18"/>
    </row>
    <row r="41" spans="1:13" x14ac:dyDescent="0.35">
      <c r="A41" s="2" t="s">
        <v>28</v>
      </c>
      <c r="B41" s="17">
        <v>212.58</v>
      </c>
      <c r="C41" s="17">
        <v>81.58</v>
      </c>
      <c r="D41" s="113">
        <v>0</v>
      </c>
      <c r="E41" s="17">
        <v>294.16000000000003</v>
      </c>
      <c r="F41" s="16">
        <v>0.72270000000000001</v>
      </c>
      <c r="G41" s="16">
        <v>0.27729999999999999</v>
      </c>
      <c r="H41" s="58">
        <v>0</v>
      </c>
      <c r="J41" s="18"/>
      <c r="K41" s="18"/>
      <c r="L41" s="18"/>
    </row>
    <row r="42" spans="1:13" x14ac:dyDescent="0.35">
      <c r="A42" s="2" t="s">
        <v>29</v>
      </c>
      <c r="B42" s="17">
        <v>88.64</v>
      </c>
      <c r="C42" s="17">
        <v>55.2</v>
      </c>
      <c r="D42" s="113">
        <v>0</v>
      </c>
      <c r="E42" s="17">
        <v>143.84</v>
      </c>
      <c r="F42" s="16">
        <v>0.61619999999999997</v>
      </c>
      <c r="G42" s="16">
        <v>0.38379999999999997</v>
      </c>
      <c r="H42" s="58">
        <v>0</v>
      </c>
      <c r="J42" s="18"/>
      <c r="K42" s="18"/>
      <c r="L42" s="22"/>
    </row>
    <row r="43" spans="1:13" x14ac:dyDescent="0.35">
      <c r="A43" s="137" t="s">
        <v>182</v>
      </c>
      <c r="B43" s="17">
        <v>12.6</v>
      </c>
      <c r="C43" s="17">
        <v>2</v>
      </c>
      <c r="D43" s="113">
        <v>0</v>
      </c>
      <c r="E43" s="17">
        <v>14.6</v>
      </c>
      <c r="F43" s="16">
        <v>0.86299999999999999</v>
      </c>
      <c r="G43" s="16">
        <v>0.13700000000000001</v>
      </c>
      <c r="H43" s="58">
        <v>0</v>
      </c>
      <c r="J43" s="18"/>
      <c r="K43" s="18"/>
      <c r="L43" s="22"/>
    </row>
    <row r="44" spans="1:13" ht="13.9" x14ac:dyDescent="0.4">
      <c r="A44" s="8" t="s">
        <v>100</v>
      </c>
      <c r="B44" s="44">
        <f>SUM(B34:B43)</f>
        <v>1486.7</v>
      </c>
      <c r="C44" s="44">
        <f>SUM(C34:C43)</f>
        <v>760.7</v>
      </c>
      <c r="D44" s="44">
        <f>SUM(D34:D43)</f>
        <v>1.7</v>
      </c>
      <c r="E44" s="44">
        <f>SUM(E34:E43)</f>
        <v>2249.1</v>
      </c>
      <c r="F44" s="24">
        <v>0.64980000000000004</v>
      </c>
      <c r="G44" s="24">
        <v>0.3498</v>
      </c>
      <c r="H44" s="114">
        <v>4.0000000000000002E-4</v>
      </c>
      <c r="J44" s="18"/>
      <c r="K44" s="18"/>
      <c r="M44" s="22"/>
    </row>
    <row r="45" spans="1:13" ht="13.9" x14ac:dyDescent="0.4">
      <c r="A45" s="9" t="s">
        <v>99</v>
      </c>
      <c r="B45" s="23">
        <f>B44+B30</f>
        <v>165371.26000000004</v>
      </c>
      <c r="C45" s="23">
        <f t="shared" ref="C45:E45" si="0">C44+C30</f>
        <v>80453.820000000007</v>
      </c>
      <c r="D45" s="23">
        <f t="shared" si="0"/>
        <v>484.40999999999997</v>
      </c>
      <c r="E45" s="23">
        <f t="shared" si="0"/>
        <v>246309.49000000002</v>
      </c>
      <c r="F45" s="24">
        <f t="shared" ref="F45" si="1">B45/E45</f>
        <v>0.67139621782335723</v>
      </c>
      <c r="G45" s="24">
        <f t="shared" ref="G45" si="2">C45/E45</f>
        <v>0.3266371100845526</v>
      </c>
      <c r="H45" s="24">
        <f>D45/E45</f>
        <v>1.9666720920903207E-3</v>
      </c>
    </row>
    <row r="46" spans="1:13" ht="13.9" x14ac:dyDescent="0.35">
      <c r="A46" s="10"/>
      <c r="H46" s="111"/>
      <c r="J46" s="22"/>
    </row>
    <row r="48" spans="1:13" ht="13.9" x14ac:dyDescent="0.35">
      <c r="A48" s="1" t="s">
        <v>128</v>
      </c>
    </row>
    <row r="49" spans="1:13" ht="13.9" x14ac:dyDescent="0.35">
      <c r="B49" s="168" t="s">
        <v>35</v>
      </c>
      <c r="C49" s="168"/>
      <c r="D49" s="168"/>
      <c r="E49" s="168"/>
      <c r="F49" s="169" t="s">
        <v>33</v>
      </c>
      <c r="G49" s="169"/>
      <c r="H49" s="169"/>
    </row>
    <row r="50" spans="1:13" ht="13.9" x14ac:dyDescent="0.35">
      <c r="A50" s="3" t="s">
        <v>34</v>
      </c>
      <c r="B50" s="14" t="s">
        <v>158</v>
      </c>
      <c r="C50" s="14" t="s">
        <v>157</v>
      </c>
      <c r="D50" s="14" t="s">
        <v>149</v>
      </c>
      <c r="E50" s="14" t="s">
        <v>4</v>
      </c>
      <c r="F50" s="14" t="s">
        <v>158</v>
      </c>
      <c r="G50" s="14" t="s">
        <v>157</v>
      </c>
      <c r="H50" s="13" t="s">
        <v>149</v>
      </c>
    </row>
    <row r="51" spans="1:13" x14ac:dyDescent="0.35">
      <c r="A51" s="2" t="s">
        <v>5</v>
      </c>
      <c r="B51" s="42">
        <v>996</v>
      </c>
      <c r="C51" s="42">
        <v>1188</v>
      </c>
      <c r="D51" s="134">
        <v>0</v>
      </c>
      <c r="E51" s="42">
        <v>2184</v>
      </c>
      <c r="F51" s="16">
        <v>0.45600000000000002</v>
      </c>
      <c r="G51" s="16">
        <v>0.54400000000000004</v>
      </c>
      <c r="H51" s="16">
        <v>0</v>
      </c>
      <c r="J51" s="18"/>
      <c r="K51" s="26"/>
      <c r="L51" s="18"/>
      <c r="M51" s="26"/>
    </row>
    <row r="52" spans="1:13" x14ac:dyDescent="0.35">
      <c r="A52" s="2" t="s">
        <v>169</v>
      </c>
      <c r="B52" s="42">
        <v>4336</v>
      </c>
      <c r="C52" s="42">
        <v>1380</v>
      </c>
      <c r="D52" s="134">
        <v>7</v>
      </c>
      <c r="E52" s="42">
        <v>5723</v>
      </c>
      <c r="F52" s="16">
        <v>0.75760000000000005</v>
      </c>
      <c r="G52" s="16">
        <v>0.24110000000000001</v>
      </c>
      <c r="H52" s="16">
        <v>1.1999999999999999E-3</v>
      </c>
      <c r="J52" s="111"/>
      <c r="K52" s="26"/>
      <c r="L52" s="18"/>
      <c r="M52" s="26"/>
    </row>
    <row r="53" spans="1:13" x14ac:dyDescent="0.35">
      <c r="A53" s="107" t="s">
        <v>150</v>
      </c>
      <c r="B53" s="42">
        <v>2453</v>
      </c>
      <c r="C53" s="42">
        <v>1192</v>
      </c>
      <c r="D53" s="134">
        <v>4</v>
      </c>
      <c r="E53" s="42">
        <v>3649</v>
      </c>
      <c r="F53" s="16">
        <v>0.67220000000000002</v>
      </c>
      <c r="G53" s="16">
        <v>0.32669999999999999</v>
      </c>
      <c r="H53" s="16">
        <v>1.1000000000000001E-3</v>
      </c>
      <c r="J53" s="26"/>
      <c r="K53" s="26"/>
      <c r="L53" s="18"/>
      <c r="M53" s="26"/>
    </row>
    <row r="54" spans="1:13" x14ac:dyDescent="0.35">
      <c r="A54" s="2" t="s">
        <v>6</v>
      </c>
      <c r="B54" s="20">
        <v>75048</v>
      </c>
      <c r="C54" s="20">
        <v>20446</v>
      </c>
      <c r="D54" s="134">
        <v>199</v>
      </c>
      <c r="E54" s="42">
        <v>95693</v>
      </c>
      <c r="F54" s="16">
        <v>0.7843</v>
      </c>
      <c r="G54" s="16">
        <v>0.2137</v>
      </c>
      <c r="H54" s="16">
        <v>2.0999999999999999E-3</v>
      </c>
      <c r="J54" s="111"/>
      <c r="K54" s="26"/>
      <c r="L54" s="18"/>
      <c r="M54" s="26"/>
    </row>
    <row r="55" spans="1:13" x14ac:dyDescent="0.35">
      <c r="A55" s="2" t="s">
        <v>7</v>
      </c>
      <c r="B55" s="42">
        <v>439</v>
      </c>
      <c r="C55" s="42">
        <v>178</v>
      </c>
      <c r="D55" s="134">
        <v>1</v>
      </c>
      <c r="E55" s="42">
        <v>618</v>
      </c>
      <c r="F55" s="16">
        <v>0.71040000000000003</v>
      </c>
      <c r="G55" s="16">
        <v>0.28799999999999998</v>
      </c>
      <c r="H55" s="16">
        <v>1.6000000000000001E-3</v>
      </c>
      <c r="J55" s="18"/>
      <c r="K55" s="18"/>
      <c r="L55" s="18"/>
    </row>
    <row r="56" spans="1:13" x14ac:dyDescent="0.35">
      <c r="A56" s="2" t="s">
        <v>151</v>
      </c>
      <c r="B56" s="42">
        <v>859</v>
      </c>
      <c r="C56" s="42">
        <v>1402</v>
      </c>
      <c r="D56" s="134">
        <v>1</v>
      </c>
      <c r="E56" s="42">
        <v>2262</v>
      </c>
      <c r="F56" s="16">
        <v>0.37980000000000003</v>
      </c>
      <c r="G56" s="16">
        <v>0.61980000000000002</v>
      </c>
      <c r="H56" s="16">
        <v>4.0000000000000002E-4</v>
      </c>
      <c r="J56" s="18"/>
      <c r="K56" s="26"/>
      <c r="L56" s="18"/>
      <c r="M56" s="26"/>
    </row>
    <row r="57" spans="1:13" x14ac:dyDescent="0.35">
      <c r="A57" s="2" t="s">
        <v>8</v>
      </c>
      <c r="B57" s="42">
        <v>1571</v>
      </c>
      <c r="C57" s="42">
        <v>1525</v>
      </c>
      <c r="D57" s="134">
        <v>10</v>
      </c>
      <c r="E57" s="42">
        <v>3106</v>
      </c>
      <c r="F57" s="16">
        <v>0.50580000000000003</v>
      </c>
      <c r="G57" s="16">
        <v>0.49099999999999999</v>
      </c>
      <c r="H57" s="16">
        <v>3.2000000000000002E-3</v>
      </c>
      <c r="J57" s="26"/>
      <c r="K57" s="26"/>
      <c r="L57" s="18"/>
      <c r="M57" s="26"/>
    </row>
    <row r="58" spans="1:13" x14ac:dyDescent="0.35">
      <c r="A58" s="2" t="s">
        <v>9</v>
      </c>
      <c r="B58" s="42">
        <v>2827</v>
      </c>
      <c r="C58" s="42">
        <v>1199</v>
      </c>
      <c r="D58" s="134">
        <v>4</v>
      </c>
      <c r="E58" s="42">
        <v>4030</v>
      </c>
      <c r="F58" s="16">
        <v>0.70150000000000001</v>
      </c>
      <c r="G58" s="16">
        <v>0.29749999999999999</v>
      </c>
      <c r="H58" s="16">
        <v>1E-3</v>
      </c>
      <c r="J58" s="26"/>
      <c r="K58" s="26"/>
      <c r="L58" s="18"/>
      <c r="M58" s="26"/>
    </row>
    <row r="59" spans="1:13" x14ac:dyDescent="0.35">
      <c r="A59" s="2" t="s">
        <v>154</v>
      </c>
      <c r="B59" s="42">
        <v>376</v>
      </c>
      <c r="C59" s="42">
        <v>294</v>
      </c>
      <c r="D59" s="134">
        <v>2</v>
      </c>
      <c r="E59" s="42">
        <v>672</v>
      </c>
      <c r="F59" s="16">
        <v>0.5595</v>
      </c>
      <c r="G59" s="16">
        <v>0.4375</v>
      </c>
      <c r="H59" s="16">
        <v>3.0000000000000001E-3</v>
      </c>
      <c r="J59" s="18"/>
      <c r="K59" s="18"/>
      <c r="L59" s="18"/>
    </row>
    <row r="60" spans="1:13" x14ac:dyDescent="0.35">
      <c r="A60" s="2" t="s">
        <v>152</v>
      </c>
      <c r="B60" s="42">
        <v>858</v>
      </c>
      <c r="C60" s="42">
        <v>607</v>
      </c>
      <c r="D60" s="134">
        <v>1</v>
      </c>
      <c r="E60" s="42">
        <v>1466</v>
      </c>
      <c r="F60" s="16">
        <v>0.58530000000000004</v>
      </c>
      <c r="G60" s="16">
        <v>0.41410000000000002</v>
      </c>
      <c r="H60" s="16">
        <v>6.9999999999999999E-4</v>
      </c>
      <c r="J60" s="18"/>
      <c r="K60" s="18"/>
      <c r="L60" s="18"/>
      <c r="M60" s="26"/>
    </row>
    <row r="61" spans="1:13" ht="27" x14ac:dyDescent="0.35">
      <c r="A61" s="108" t="s">
        <v>155</v>
      </c>
      <c r="B61" s="42">
        <v>1308</v>
      </c>
      <c r="C61" s="42">
        <v>668</v>
      </c>
      <c r="D61" s="134">
        <v>2</v>
      </c>
      <c r="E61" s="42">
        <v>1978</v>
      </c>
      <c r="F61" s="16">
        <v>0.6613</v>
      </c>
      <c r="G61" s="16">
        <v>0.3377</v>
      </c>
      <c r="H61" s="16">
        <v>1E-3</v>
      </c>
      <c r="J61" s="26"/>
      <c r="K61" s="18"/>
      <c r="L61" s="18"/>
      <c r="M61" s="26"/>
    </row>
    <row r="62" spans="1:13" ht="27" x14ac:dyDescent="0.35">
      <c r="A62" s="108" t="s">
        <v>153</v>
      </c>
      <c r="B62" s="42">
        <v>690</v>
      </c>
      <c r="C62" s="42">
        <v>382</v>
      </c>
      <c r="D62" s="134">
        <v>1</v>
      </c>
      <c r="E62" s="42">
        <v>1073</v>
      </c>
      <c r="F62" s="16">
        <v>0.6431</v>
      </c>
      <c r="G62" s="16">
        <v>0.35599999999999998</v>
      </c>
      <c r="H62" s="16">
        <v>8.9999999999999998E-4</v>
      </c>
      <c r="J62" s="18"/>
      <c r="K62" s="18"/>
      <c r="L62" s="18"/>
    </row>
    <row r="63" spans="1:13" x14ac:dyDescent="0.35">
      <c r="A63" s="2" t="s">
        <v>10</v>
      </c>
      <c r="B63" s="42">
        <v>356</v>
      </c>
      <c r="C63" s="42">
        <v>143</v>
      </c>
      <c r="D63" s="134">
        <v>2</v>
      </c>
      <c r="E63" s="42">
        <v>501</v>
      </c>
      <c r="F63" s="16">
        <v>0.71060000000000001</v>
      </c>
      <c r="G63" s="16">
        <v>0.28539999999999999</v>
      </c>
      <c r="H63" s="16">
        <v>4.0000000000000001E-3</v>
      </c>
      <c r="J63" s="18"/>
      <c r="K63" s="18"/>
      <c r="L63" s="18"/>
    </row>
    <row r="64" spans="1:13" x14ac:dyDescent="0.35">
      <c r="A64" s="108" t="s">
        <v>156</v>
      </c>
      <c r="B64" s="42">
        <v>318</v>
      </c>
      <c r="C64" s="42">
        <v>182</v>
      </c>
      <c r="D64" s="134">
        <v>1</v>
      </c>
      <c r="E64" s="42">
        <v>501</v>
      </c>
      <c r="F64" s="16">
        <v>0.63470000000000004</v>
      </c>
      <c r="G64" s="16">
        <v>0.36330000000000001</v>
      </c>
      <c r="H64" s="16">
        <v>2E-3</v>
      </c>
      <c r="J64" s="18"/>
      <c r="K64" s="18"/>
      <c r="L64" s="18"/>
    </row>
    <row r="65" spans="1:13" x14ac:dyDescent="0.35">
      <c r="A65" s="2" t="s">
        <v>11</v>
      </c>
      <c r="B65" s="42">
        <v>5106</v>
      </c>
      <c r="C65" s="42">
        <v>4604</v>
      </c>
      <c r="D65" s="134">
        <v>3</v>
      </c>
      <c r="E65" s="42">
        <v>9713</v>
      </c>
      <c r="F65" s="16">
        <v>0.52569999999999995</v>
      </c>
      <c r="G65" s="16">
        <v>0.47399999999999998</v>
      </c>
      <c r="H65" s="16">
        <v>2.9999999999999997E-4</v>
      </c>
      <c r="J65" s="26"/>
      <c r="K65" s="26"/>
      <c r="L65" s="18"/>
      <c r="M65" s="26"/>
    </row>
    <row r="66" spans="1:13" x14ac:dyDescent="0.35">
      <c r="A66" s="2" t="s">
        <v>12</v>
      </c>
      <c r="B66" s="42">
        <v>44</v>
      </c>
      <c r="C66" s="42">
        <v>34</v>
      </c>
      <c r="D66" s="134">
        <v>0</v>
      </c>
      <c r="E66" s="42">
        <v>78</v>
      </c>
      <c r="F66" s="16">
        <v>0.56410000000000005</v>
      </c>
      <c r="G66" s="16">
        <v>0.43590000000000001</v>
      </c>
      <c r="H66" s="16">
        <v>0</v>
      </c>
      <c r="J66" s="18"/>
      <c r="K66" s="18"/>
      <c r="L66" s="18"/>
    </row>
    <row r="67" spans="1:13" x14ac:dyDescent="0.35">
      <c r="A67" s="2" t="s">
        <v>13</v>
      </c>
      <c r="B67" s="42">
        <v>15</v>
      </c>
      <c r="C67" s="42">
        <v>7</v>
      </c>
      <c r="D67" s="134">
        <v>0</v>
      </c>
      <c r="E67" s="42">
        <v>22</v>
      </c>
      <c r="F67" s="16">
        <v>0.68179999999999996</v>
      </c>
      <c r="G67" s="16">
        <v>0.31819999999999998</v>
      </c>
      <c r="H67" s="16">
        <v>0</v>
      </c>
      <c r="J67" s="18"/>
      <c r="K67" s="18"/>
      <c r="L67" s="18"/>
    </row>
    <row r="68" spans="1:13" x14ac:dyDescent="0.35">
      <c r="A68" s="2" t="s">
        <v>205</v>
      </c>
      <c r="B68" s="42">
        <v>57</v>
      </c>
      <c r="C68" s="42">
        <v>14</v>
      </c>
      <c r="D68" s="134">
        <v>0</v>
      </c>
      <c r="E68" s="42">
        <v>71</v>
      </c>
      <c r="F68" s="16">
        <v>0.80279999999999996</v>
      </c>
      <c r="G68" s="16">
        <v>0.19719999999999999</v>
      </c>
      <c r="H68" s="16">
        <v>0</v>
      </c>
      <c r="J68" s="18"/>
      <c r="K68" s="18"/>
      <c r="L68" s="18"/>
    </row>
    <row r="69" spans="1:13" x14ac:dyDescent="0.35">
      <c r="A69" s="2" t="s">
        <v>17</v>
      </c>
      <c r="B69" s="42">
        <v>475</v>
      </c>
      <c r="C69" s="42">
        <v>157</v>
      </c>
      <c r="D69" s="134">
        <v>0</v>
      </c>
      <c r="E69" s="42">
        <v>632</v>
      </c>
      <c r="F69" s="16">
        <v>0.75160000000000005</v>
      </c>
      <c r="G69" s="16">
        <v>0.24840000000000001</v>
      </c>
      <c r="H69" s="16">
        <v>0</v>
      </c>
      <c r="J69" s="18"/>
      <c r="K69" s="18"/>
      <c r="L69" s="18"/>
    </row>
    <row r="70" spans="1:13" x14ac:dyDescent="0.35">
      <c r="A70" s="2" t="s">
        <v>19</v>
      </c>
      <c r="B70" s="42">
        <v>105</v>
      </c>
      <c r="C70" s="42">
        <v>93</v>
      </c>
      <c r="D70" s="134">
        <v>0</v>
      </c>
      <c r="E70" s="42">
        <v>198</v>
      </c>
      <c r="F70" s="16">
        <v>0.53029999999999999</v>
      </c>
      <c r="G70" s="16">
        <v>0.46970000000000001</v>
      </c>
      <c r="H70" s="16">
        <v>0</v>
      </c>
      <c r="J70" s="18"/>
      <c r="K70" s="18"/>
      <c r="L70" s="18"/>
    </row>
    <row r="71" spans="1:13" x14ac:dyDescent="0.35">
      <c r="A71" s="2" t="s">
        <v>20</v>
      </c>
      <c r="B71" s="42">
        <v>3151</v>
      </c>
      <c r="C71" s="42">
        <v>3745</v>
      </c>
      <c r="D71" s="134">
        <v>7</v>
      </c>
      <c r="E71" s="42">
        <v>6903</v>
      </c>
      <c r="F71" s="16">
        <v>0.45650000000000002</v>
      </c>
      <c r="G71" s="16">
        <v>0.54249999999999998</v>
      </c>
      <c r="H71" s="16">
        <v>1E-3</v>
      </c>
      <c r="J71" s="26"/>
      <c r="K71" s="26"/>
      <c r="L71" s="18"/>
      <c r="M71" s="26"/>
    </row>
    <row r="72" spans="1:13" x14ac:dyDescent="0.35">
      <c r="A72" s="2" t="s">
        <v>14</v>
      </c>
      <c r="B72" s="42">
        <v>1128</v>
      </c>
      <c r="C72" s="42">
        <v>4372</v>
      </c>
      <c r="D72" s="134">
        <v>3</v>
      </c>
      <c r="E72" s="42">
        <v>5503</v>
      </c>
      <c r="F72" s="16">
        <v>0.20499999999999999</v>
      </c>
      <c r="G72" s="16">
        <v>0.79449999999999998</v>
      </c>
      <c r="H72" s="16">
        <v>5.0000000000000001E-4</v>
      </c>
      <c r="J72" s="26"/>
      <c r="K72" s="26"/>
      <c r="L72" s="18"/>
      <c r="M72" s="26"/>
    </row>
    <row r="73" spans="1:13" x14ac:dyDescent="0.35">
      <c r="A73" s="2" t="s">
        <v>15</v>
      </c>
      <c r="B73" s="20">
        <v>90296</v>
      </c>
      <c r="C73" s="20">
        <v>31954</v>
      </c>
      <c r="D73" s="42">
        <v>288</v>
      </c>
      <c r="E73" s="42">
        <v>122538</v>
      </c>
      <c r="F73" s="16">
        <v>0.7369</v>
      </c>
      <c r="G73" s="16">
        <v>0.26079999999999998</v>
      </c>
      <c r="H73" s="16">
        <v>2.3999999999999998E-3</v>
      </c>
      <c r="J73" s="111"/>
      <c r="K73" s="26"/>
      <c r="L73" s="18"/>
      <c r="M73" s="26"/>
    </row>
    <row r="74" spans="1:13" x14ac:dyDescent="0.35">
      <c r="A74" s="2" t="s">
        <v>16</v>
      </c>
      <c r="B74" s="42">
        <v>6256</v>
      </c>
      <c r="C74" s="20">
        <v>10830</v>
      </c>
      <c r="D74" s="134">
        <v>0</v>
      </c>
      <c r="E74" s="42">
        <v>17086</v>
      </c>
      <c r="F74" s="16">
        <v>0.36609999999999998</v>
      </c>
      <c r="G74" s="16">
        <v>0.63390000000000002</v>
      </c>
      <c r="H74" s="16">
        <v>0</v>
      </c>
      <c r="J74" s="26"/>
      <c r="K74" s="26"/>
      <c r="L74" s="18"/>
      <c r="M74" s="26"/>
    </row>
    <row r="75" spans="1:13" x14ac:dyDescent="0.35">
      <c r="A75" s="2" t="s">
        <v>18</v>
      </c>
      <c r="B75" s="42">
        <v>797</v>
      </c>
      <c r="C75" s="42">
        <v>576</v>
      </c>
      <c r="D75" s="134">
        <v>4</v>
      </c>
      <c r="E75" s="42">
        <v>1377</v>
      </c>
      <c r="F75" s="16">
        <v>0.57879999999999998</v>
      </c>
      <c r="G75" s="16">
        <v>0.41830000000000001</v>
      </c>
      <c r="H75" s="16">
        <v>2.8999999999999998E-3</v>
      </c>
      <c r="J75" s="18"/>
      <c r="K75" s="18"/>
      <c r="L75" s="18"/>
      <c r="M75" s="26"/>
    </row>
    <row r="76" spans="1:13" x14ac:dyDescent="0.35">
      <c r="A76" s="2" t="s">
        <v>21</v>
      </c>
      <c r="B76" s="42">
        <v>3146</v>
      </c>
      <c r="C76" s="42">
        <v>1893</v>
      </c>
      <c r="D76" s="134">
        <v>9</v>
      </c>
      <c r="E76" s="42">
        <v>5048</v>
      </c>
      <c r="F76" s="16">
        <v>0.62319999999999998</v>
      </c>
      <c r="G76" s="16">
        <v>0.375</v>
      </c>
      <c r="H76" s="16">
        <v>1.8E-3</v>
      </c>
      <c r="J76" s="26"/>
      <c r="K76" s="26"/>
      <c r="L76" s="18"/>
      <c r="M76" s="26"/>
    </row>
    <row r="77" spans="1:13" ht="13.9" x14ac:dyDescent="0.4">
      <c r="A77" s="8" t="s">
        <v>98</v>
      </c>
      <c r="B77" s="25">
        <f>SUM(B51:B76)</f>
        <v>203011</v>
      </c>
      <c r="C77" s="25">
        <f t="shared" ref="C77:E77" si="3">SUM(C51:C76)</f>
        <v>89065</v>
      </c>
      <c r="D77" s="25">
        <f t="shared" si="3"/>
        <v>549</v>
      </c>
      <c r="E77" s="25">
        <f t="shared" si="3"/>
        <v>292625</v>
      </c>
      <c r="F77" s="24">
        <v>0.69379999999999997</v>
      </c>
      <c r="G77" s="24">
        <v>0.3044</v>
      </c>
      <c r="H77" s="24">
        <v>1.9E-3</v>
      </c>
      <c r="J77" s="111"/>
      <c r="K77" s="111"/>
      <c r="L77" s="18"/>
      <c r="M77" s="26"/>
    </row>
    <row r="78" spans="1:13" ht="13.9" x14ac:dyDescent="0.35">
      <c r="A78" s="6"/>
      <c r="B78" s="26"/>
      <c r="C78" s="26"/>
      <c r="D78" s="26"/>
      <c r="E78" s="26"/>
    </row>
    <row r="79" spans="1:13" ht="13.9" x14ac:dyDescent="0.35">
      <c r="A79" s="5"/>
      <c r="B79" s="168" t="s">
        <v>35</v>
      </c>
      <c r="C79" s="168"/>
      <c r="D79" s="168"/>
      <c r="E79" s="168"/>
      <c r="F79" s="169" t="s">
        <v>33</v>
      </c>
      <c r="G79" s="169"/>
      <c r="H79" s="169"/>
    </row>
    <row r="80" spans="1:13" ht="13.9" x14ac:dyDescent="0.35">
      <c r="A80" s="3" t="s">
        <v>22</v>
      </c>
      <c r="B80" s="14" t="s">
        <v>158</v>
      </c>
      <c r="C80" s="14" t="s">
        <v>157</v>
      </c>
      <c r="D80" s="14" t="s">
        <v>149</v>
      </c>
      <c r="E80" s="14" t="s">
        <v>4</v>
      </c>
      <c r="F80" s="14" t="s">
        <v>158</v>
      </c>
      <c r="G80" s="14" t="s">
        <v>157</v>
      </c>
      <c r="H80" s="13" t="s">
        <v>149</v>
      </c>
    </row>
    <row r="81" spans="1:12" x14ac:dyDescent="0.35">
      <c r="A81" s="2" t="s">
        <v>23</v>
      </c>
      <c r="B81" s="20">
        <v>526</v>
      </c>
      <c r="C81" s="20">
        <v>147</v>
      </c>
      <c r="D81" s="134">
        <v>1</v>
      </c>
      <c r="E81" s="20">
        <v>674</v>
      </c>
      <c r="F81" s="16">
        <v>0.78039999999999998</v>
      </c>
      <c r="G81" s="16">
        <v>0.21809999999999999</v>
      </c>
      <c r="H81" s="16">
        <v>1.5E-3</v>
      </c>
      <c r="J81" s="18"/>
      <c r="K81" s="18"/>
    </row>
    <row r="82" spans="1:12" x14ac:dyDescent="0.35">
      <c r="A82" s="2" t="s">
        <v>24</v>
      </c>
      <c r="B82" s="20">
        <v>95</v>
      </c>
      <c r="C82" s="20">
        <v>41</v>
      </c>
      <c r="D82" s="134">
        <v>0</v>
      </c>
      <c r="E82" s="20">
        <v>136</v>
      </c>
      <c r="F82" s="16">
        <v>0.69850000000000001</v>
      </c>
      <c r="G82" s="16">
        <v>0.30149999999999999</v>
      </c>
      <c r="H82" s="16">
        <v>0</v>
      </c>
      <c r="J82" s="18"/>
      <c r="K82" s="18"/>
    </row>
    <row r="83" spans="1:12" x14ac:dyDescent="0.35">
      <c r="A83" s="2" t="s">
        <v>25</v>
      </c>
      <c r="B83" s="20">
        <v>291</v>
      </c>
      <c r="C83" s="20">
        <v>168</v>
      </c>
      <c r="D83" s="134">
        <v>0</v>
      </c>
      <c r="E83" s="20">
        <v>459</v>
      </c>
      <c r="F83" s="16">
        <v>0.63400000000000001</v>
      </c>
      <c r="G83" s="16">
        <v>0.36599999999999999</v>
      </c>
      <c r="H83" s="16">
        <v>0</v>
      </c>
      <c r="J83" s="18"/>
      <c r="K83" s="18"/>
    </row>
    <row r="84" spans="1:12" x14ac:dyDescent="0.35">
      <c r="A84" s="2" t="s">
        <v>26</v>
      </c>
      <c r="B84" s="20">
        <v>57</v>
      </c>
      <c r="C84" s="20">
        <v>7</v>
      </c>
      <c r="D84" s="134">
        <v>0</v>
      </c>
      <c r="E84" s="20">
        <v>64</v>
      </c>
      <c r="F84" s="16">
        <v>0.89059999999999995</v>
      </c>
      <c r="G84" s="16">
        <v>0.1094</v>
      </c>
      <c r="H84" s="16">
        <v>0</v>
      </c>
      <c r="J84" s="18"/>
      <c r="K84" s="18"/>
    </row>
    <row r="85" spans="1:12" x14ac:dyDescent="0.35">
      <c r="A85" s="2" t="s">
        <v>31</v>
      </c>
      <c r="B85" s="20">
        <v>54</v>
      </c>
      <c r="C85" s="20">
        <v>14</v>
      </c>
      <c r="D85" s="134">
        <v>1</v>
      </c>
      <c r="E85" s="20">
        <v>69</v>
      </c>
      <c r="F85" s="16">
        <v>0.78259999999999996</v>
      </c>
      <c r="G85" s="16">
        <v>0.2029</v>
      </c>
      <c r="H85" s="16">
        <v>1.4500000000000001E-2</v>
      </c>
      <c r="J85" s="18"/>
      <c r="K85" s="18"/>
    </row>
    <row r="86" spans="1:12" x14ac:dyDescent="0.35">
      <c r="A86" s="2" t="s">
        <v>27</v>
      </c>
      <c r="B86" s="20">
        <v>269</v>
      </c>
      <c r="C86" s="20">
        <v>124</v>
      </c>
      <c r="D86" s="134">
        <v>0</v>
      </c>
      <c r="E86" s="20">
        <v>393</v>
      </c>
      <c r="F86" s="16">
        <v>0.6845</v>
      </c>
      <c r="G86" s="16">
        <v>0.3155</v>
      </c>
      <c r="H86" s="16">
        <v>0</v>
      </c>
      <c r="J86" s="18"/>
      <c r="K86" s="18"/>
    </row>
    <row r="87" spans="1:12" x14ac:dyDescent="0.35">
      <c r="A87" s="2" t="s">
        <v>144</v>
      </c>
      <c r="B87" s="20">
        <v>152</v>
      </c>
      <c r="C87" s="20">
        <v>196</v>
      </c>
      <c r="D87" s="134">
        <v>0</v>
      </c>
      <c r="E87" s="20">
        <v>348</v>
      </c>
      <c r="F87" s="16">
        <v>0.43680000000000002</v>
      </c>
      <c r="G87" s="16">
        <v>0.56320000000000003</v>
      </c>
      <c r="H87" s="16">
        <v>0</v>
      </c>
      <c r="J87" s="18"/>
      <c r="K87" s="18"/>
    </row>
    <row r="88" spans="1:12" x14ac:dyDescent="0.35">
      <c r="A88" s="2" t="s">
        <v>28</v>
      </c>
      <c r="B88" s="20">
        <v>262</v>
      </c>
      <c r="C88" s="20">
        <v>95</v>
      </c>
      <c r="D88" s="134">
        <v>0</v>
      </c>
      <c r="E88" s="20">
        <v>357</v>
      </c>
      <c r="F88" s="16">
        <v>0.7339</v>
      </c>
      <c r="G88" s="16">
        <v>0.2661</v>
      </c>
      <c r="H88" s="16">
        <v>0</v>
      </c>
      <c r="J88" s="18"/>
      <c r="K88" s="18"/>
    </row>
    <row r="89" spans="1:12" x14ac:dyDescent="0.35">
      <c r="A89" s="2" t="s">
        <v>29</v>
      </c>
      <c r="B89" s="20">
        <v>92</v>
      </c>
      <c r="C89" s="20">
        <v>57</v>
      </c>
      <c r="D89" s="134">
        <v>0</v>
      </c>
      <c r="E89" s="20">
        <v>149</v>
      </c>
      <c r="F89" s="16">
        <v>0.61739999999999995</v>
      </c>
      <c r="G89" s="16">
        <v>0.3826</v>
      </c>
      <c r="H89" s="16">
        <v>0</v>
      </c>
      <c r="J89" s="18"/>
      <c r="K89" s="18"/>
    </row>
    <row r="90" spans="1:12" x14ac:dyDescent="0.35">
      <c r="A90" s="137" t="s">
        <v>182</v>
      </c>
      <c r="B90" s="20">
        <v>13</v>
      </c>
      <c r="C90" s="20">
        <v>2</v>
      </c>
      <c r="D90" s="134">
        <v>0</v>
      </c>
      <c r="E90" s="20">
        <v>15</v>
      </c>
      <c r="F90" s="16">
        <v>0.86670000000000003</v>
      </c>
      <c r="G90" s="16">
        <v>0.1333</v>
      </c>
      <c r="H90" s="16">
        <v>0</v>
      </c>
      <c r="J90" s="18"/>
      <c r="K90" s="18"/>
    </row>
    <row r="91" spans="1:12" ht="13.9" x14ac:dyDescent="0.4">
      <c r="A91" s="8" t="s">
        <v>100</v>
      </c>
      <c r="B91" s="45">
        <f>SUM(B81:B90)</f>
        <v>1811</v>
      </c>
      <c r="C91" s="45">
        <f>SUM(C81:C90)</f>
        <v>851</v>
      </c>
      <c r="D91" s="45">
        <f>SUM(D81:D90)</f>
        <v>2</v>
      </c>
      <c r="E91" s="45">
        <f>SUM(E81:E90)</f>
        <v>2664</v>
      </c>
      <c r="F91" s="24">
        <v>0.67979999999999996</v>
      </c>
      <c r="G91" s="24">
        <v>0.31940000000000002</v>
      </c>
      <c r="H91" s="24">
        <v>8.0000000000000004E-4</v>
      </c>
      <c r="J91" s="111"/>
      <c r="K91" s="111"/>
      <c r="L91" s="18"/>
    </row>
    <row r="92" spans="1:12" ht="13.9" x14ac:dyDescent="0.4">
      <c r="A92" s="9" t="s">
        <v>99</v>
      </c>
      <c r="B92" s="25">
        <f>B77+B91</f>
        <v>204822</v>
      </c>
      <c r="C92" s="25">
        <f t="shared" ref="C92:D92" si="4">C77+C91</f>
        <v>89916</v>
      </c>
      <c r="D92" s="25">
        <f t="shared" si="4"/>
        <v>551</v>
      </c>
      <c r="E92" s="25">
        <f>E77+E91</f>
        <v>295289</v>
      </c>
      <c r="F92" s="24">
        <v>0.69359999999999999</v>
      </c>
      <c r="G92" s="24">
        <v>0.30449999999999999</v>
      </c>
      <c r="H92" s="24">
        <v>1.9E-3</v>
      </c>
      <c r="J92" s="111"/>
      <c r="K92" s="111"/>
      <c r="L92" s="18"/>
    </row>
    <row r="93" spans="1:12" x14ac:dyDescent="0.35">
      <c r="F93" s="111"/>
      <c r="G93" s="111"/>
      <c r="H93" s="111"/>
    </row>
    <row r="94" spans="1:12" ht="14.25" x14ac:dyDescent="0.45">
      <c r="A94"/>
      <c r="B94"/>
      <c r="C94"/>
      <c r="D94"/>
      <c r="E94"/>
      <c r="F94"/>
      <c r="G94"/>
      <c r="H94"/>
      <c r="I94"/>
    </row>
    <row r="95" spans="1:12" ht="14.25" x14ac:dyDescent="0.45">
      <c r="A95"/>
      <c r="B95"/>
      <c r="C95"/>
      <c r="D95" s="138"/>
      <c r="E95"/>
      <c r="F95"/>
      <c r="G95"/>
      <c r="H95"/>
      <c r="I95"/>
    </row>
    <row r="96" spans="1:12" ht="14.25" x14ac:dyDescent="0.45">
      <c r="A96"/>
      <c r="B96"/>
      <c r="C96"/>
      <c r="D96"/>
      <c r="E96"/>
      <c r="F96"/>
      <c r="G96"/>
      <c r="H96"/>
      <c r="I96"/>
    </row>
    <row r="97" spans="4:8" x14ac:dyDescent="0.35">
      <c r="D97" s="111"/>
      <c r="F97" s="111"/>
      <c r="G97" s="111"/>
      <c r="H97" s="111"/>
    </row>
    <row r="98" spans="4:8" x14ac:dyDescent="0.35">
      <c r="E98" s="111"/>
    </row>
    <row r="99" spans="4:8" x14ac:dyDescent="0.35">
      <c r="E99" s="111"/>
    </row>
  </sheetData>
  <mergeCells count="8">
    <mergeCell ref="B2:E2"/>
    <mergeCell ref="B49:E49"/>
    <mergeCell ref="B79:E79"/>
    <mergeCell ref="B32:E32"/>
    <mergeCell ref="F2:H2"/>
    <mergeCell ref="F32:H32"/>
    <mergeCell ref="F49:H49"/>
    <mergeCell ref="F79:H7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46"/>
  <sheetViews>
    <sheetView workbookViewId="0">
      <pane xSplit="1" topLeftCell="M1" activePane="topRight" state="frozen"/>
      <selection pane="topRight" activeCell="W26" sqref="W26"/>
    </sheetView>
  </sheetViews>
  <sheetFormatPr defaultColWidth="8.796875" defaultRowHeight="13.5" x14ac:dyDescent="0.35"/>
  <cols>
    <col min="1" max="1" width="15.73046875" style="15" bestFit="1" customWidth="1"/>
    <col min="2" max="2" width="11" style="15" bestFit="1" customWidth="1"/>
    <col min="3" max="3" width="8.46484375" style="15" bestFit="1" customWidth="1"/>
    <col min="4" max="4" width="11" style="15" bestFit="1" customWidth="1"/>
    <col min="5" max="5" width="8.46484375" style="15" bestFit="1" customWidth="1"/>
    <col min="6" max="6" width="11" style="15" bestFit="1" customWidth="1"/>
    <col min="7" max="7" width="8.46484375" style="15" bestFit="1" customWidth="1"/>
    <col min="8" max="9" width="11" style="15" bestFit="1" customWidth="1"/>
    <col min="10" max="10" width="8.46484375" style="15" bestFit="1" customWidth="1"/>
    <col min="11" max="11" width="11" style="15" bestFit="1" customWidth="1"/>
    <col min="12" max="12" width="8.46484375" style="15" bestFit="1" customWidth="1"/>
    <col min="13" max="13" width="11" style="15" bestFit="1" customWidth="1"/>
    <col min="14" max="14" width="8.46484375" style="15" bestFit="1" customWidth="1"/>
    <col min="15" max="16" width="11" style="15" bestFit="1" customWidth="1"/>
    <col min="17" max="17" width="8.46484375" style="15" bestFit="1" customWidth="1"/>
    <col min="18" max="18" width="11" style="15" bestFit="1" customWidth="1"/>
    <col min="19" max="19" width="8.46484375" style="15" bestFit="1" customWidth="1"/>
    <col min="20" max="20" width="11" style="15" bestFit="1" customWidth="1"/>
    <col min="21" max="21" width="8.46484375" style="15" bestFit="1" customWidth="1"/>
    <col min="22" max="23" width="11" style="15" bestFit="1" customWidth="1"/>
    <col min="24" max="24" width="8.46484375" style="15" bestFit="1" customWidth="1"/>
    <col min="25" max="25" width="11" style="15" bestFit="1" customWidth="1"/>
    <col min="26" max="26" width="8.46484375" style="15" bestFit="1" customWidth="1"/>
    <col min="27" max="27" width="11" style="15" bestFit="1" customWidth="1"/>
    <col min="28" max="28" width="8.46484375" style="15" bestFit="1" customWidth="1"/>
    <col min="29" max="29" width="11" style="15" bestFit="1" customWidth="1"/>
    <col min="30" max="30" width="9.53125" style="15" bestFit="1" customWidth="1"/>
    <col min="31" max="31" width="7.53125" style="15" bestFit="1" customWidth="1"/>
    <col min="32" max="32" width="8.53125" style="15" bestFit="1" customWidth="1"/>
    <col min="33" max="33" width="7.53125" style="15" bestFit="1" customWidth="1"/>
    <col min="34" max="34" width="9.53125" style="15" bestFit="1" customWidth="1"/>
    <col min="35" max="16384" width="8.796875" style="15"/>
  </cols>
  <sheetData>
    <row r="1" spans="1:30" ht="14.25" x14ac:dyDescent="0.45">
      <c r="A1"/>
      <c r="B1" s="155" t="s">
        <v>70</v>
      </c>
      <c r="C1" s="155"/>
      <c r="D1" s="155"/>
      <c r="E1" s="155"/>
      <c r="F1" s="155"/>
      <c r="G1" s="155"/>
      <c r="H1" s="155"/>
      <c r="I1" s="155" t="s">
        <v>71</v>
      </c>
      <c r="J1" s="155"/>
      <c r="K1" s="155"/>
      <c r="L1" s="155"/>
      <c r="M1" s="155"/>
      <c r="N1" s="155"/>
      <c r="O1" s="155"/>
      <c r="P1" s="155" t="s">
        <v>2</v>
      </c>
      <c r="Q1" s="155"/>
      <c r="R1" s="155"/>
      <c r="S1" s="155"/>
      <c r="T1" s="155"/>
      <c r="U1" s="155"/>
      <c r="V1" s="155"/>
      <c r="W1" s="155" t="s">
        <v>4</v>
      </c>
      <c r="X1" s="155"/>
      <c r="Y1" s="155"/>
      <c r="Z1" s="155"/>
      <c r="AA1" s="155"/>
      <c r="AB1" s="155"/>
      <c r="AC1" s="155"/>
    </row>
    <row r="2" spans="1:30" ht="14.25" x14ac:dyDescent="0.45">
      <c r="A2"/>
      <c r="B2" s="155" t="s">
        <v>158</v>
      </c>
      <c r="C2" s="155"/>
      <c r="D2" s="155" t="s">
        <v>157</v>
      </c>
      <c r="E2" s="155"/>
      <c r="F2" s="165" t="s">
        <v>149</v>
      </c>
      <c r="G2" s="167"/>
      <c r="H2" s="28" t="s">
        <v>4</v>
      </c>
      <c r="I2" s="155" t="s">
        <v>158</v>
      </c>
      <c r="J2" s="155"/>
      <c r="K2" s="155" t="s">
        <v>157</v>
      </c>
      <c r="L2" s="155"/>
      <c r="M2" s="165" t="s">
        <v>149</v>
      </c>
      <c r="N2" s="167"/>
      <c r="O2" s="28" t="s">
        <v>4</v>
      </c>
      <c r="P2" s="155" t="s">
        <v>158</v>
      </c>
      <c r="Q2" s="155"/>
      <c r="R2" s="155" t="s">
        <v>157</v>
      </c>
      <c r="S2" s="155"/>
      <c r="T2" s="165" t="s">
        <v>149</v>
      </c>
      <c r="U2" s="167"/>
      <c r="V2" s="28" t="s">
        <v>4</v>
      </c>
      <c r="W2" s="155" t="s">
        <v>158</v>
      </c>
      <c r="X2" s="155"/>
      <c r="Y2" s="155" t="s">
        <v>157</v>
      </c>
      <c r="Z2" s="155"/>
      <c r="AA2" s="165" t="s">
        <v>149</v>
      </c>
      <c r="AB2" s="167"/>
      <c r="AC2" s="28" t="s">
        <v>4</v>
      </c>
    </row>
    <row r="3" spans="1:30" ht="14.25" x14ac:dyDescent="0.45">
      <c r="A3"/>
      <c r="B3" s="28" t="s">
        <v>35</v>
      </c>
      <c r="C3" s="31" t="s">
        <v>55</v>
      </c>
      <c r="D3" s="28" t="s">
        <v>35</v>
      </c>
      <c r="E3" s="31" t="s">
        <v>55</v>
      </c>
      <c r="F3" s="28" t="s">
        <v>35</v>
      </c>
      <c r="G3" s="31" t="s">
        <v>55</v>
      </c>
      <c r="H3" s="28" t="s">
        <v>35</v>
      </c>
      <c r="I3" s="28" t="s">
        <v>35</v>
      </c>
      <c r="J3" s="31" t="s">
        <v>55</v>
      </c>
      <c r="K3" s="28" t="s">
        <v>35</v>
      </c>
      <c r="L3" s="31" t="s">
        <v>55</v>
      </c>
      <c r="M3" s="28" t="s">
        <v>35</v>
      </c>
      <c r="N3" s="31" t="s">
        <v>55</v>
      </c>
      <c r="O3" s="28" t="s">
        <v>35</v>
      </c>
      <c r="P3" s="28" t="s">
        <v>35</v>
      </c>
      <c r="Q3" s="31" t="s">
        <v>55</v>
      </c>
      <c r="R3" s="28" t="s">
        <v>35</v>
      </c>
      <c r="S3" s="31" t="s">
        <v>55</v>
      </c>
      <c r="T3" s="28" t="s">
        <v>35</v>
      </c>
      <c r="U3" s="31" t="s">
        <v>55</v>
      </c>
      <c r="V3" s="28" t="s">
        <v>35</v>
      </c>
      <c r="W3" s="28" t="s">
        <v>35</v>
      </c>
      <c r="X3" s="31" t="s">
        <v>55</v>
      </c>
      <c r="Y3" s="28" t="s">
        <v>35</v>
      </c>
      <c r="Z3" s="31" t="s">
        <v>55</v>
      </c>
      <c r="AA3" s="28" t="s">
        <v>35</v>
      </c>
      <c r="AB3" s="31" t="s">
        <v>55</v>
      </c>
      <c r="AC3" s="28" t="s">
        <v>35</v>
      </c>
    </row>
    <row r="4" spans="1:30" ht="13.9" x14ac:dyDescent="0.4">
      <c r="A4" s="19" t="s">
        <v>87</v>
      </c>
      <c r="B4" s="20">
        <v>39014</v>
      </c>
      <c r="C4" s="56">
        <f>B4/B7</f>
        <v>0.36079309005493182</v>
      </c>
      <c r="D4" s="20">
        <v>16335</v>
      </c>
      <c r="E4" s="56">
        <f>D4/D7</f>
        <v>0.23160685675395937</v>
      </c>
      <c r="F4" s="115">
        <v>120</v>
      </c>
      <c r="G4" s="56">
        <f>F4/F7</f>
        <v>0.30848329048843187</v>
      </c>
      <c r="H4" s="20">
        <v>55469</v>
      </c>
      <c r="I4" s="20">
        <v>33327</v>
      </c>
      <c r="J4" s="56">
        <f>I4/I7</f>
        <v>0.40140921409214092</v>
      </c>
      <c r="K4" s="42">
        <v>4140</v>
      </c>
      <c r="L4" s="56">
        <f>K4/K7</f>
        <v>0.31949374903534494</v>
      </c>
      <c r="M4" s="115">
        <v>80</v>
      </c>
      <c r="N4" s="56">
        <f>M4/M7</f>
        <v>0.58394160583941601</v>
      </c>
      <c r="O4" s="20">
        <v>37547</v>
      </c>
      <c r="P4" s="42">
        <v>5853</v>
      </c>
      <c r="Q4" s="56">
        <f>P4/P7</f>
        <v>0.42838322476762059</v>
      </c>
      <c r="R4" s="42">
        <v>1864</v>
      </c>
      <c r="S4" s="56">
        <f>R4/R7</f>
        <v>0.28993622647379064</v>
      </c>
      <c r="T4" s="115">
        <v>8</v>
      </c>
      <c r="U4" s="56">
        <f>T4/T7</f>
        <v>0.32</v>
      </c>
      <c r="V4" s="42">
        <v>7725</v>
      </c>
      <c r="W4" s="20">
        <v>78194</v>
      </c>
      <c r="X4" s="56">
        <f>W4/W7</f>
        <v>0.38176563064514552</v>
      </c>
      <c r="Y4" s="20">
        <v>22339</v>
      </c>
      <c r="Z4" s="56">
        <f>Y4/Y7</f>
        <v>0.24844299123626495</v>
      </c>
      <c r="AA4" s="115">
        <v>208</v>
      </c>
      <c r="AB4" s="56">
        <f>AA4/AA7</f>
        <v>0.37749546279491836</v>
      </c>
      <c r="AC4" s="20">
        <v>100741</v>
      </c>
      <c r="AD4" s="122"/>
    </row>
    <row r="5" spans="1:30" ht="13.9" x14ac:dyDescent="0.4">
      <c r="A5" s="19" t="s">
        <v>86</v>
      </c>
      <c r="B5" s="20">
        <v>41186</v>
      </c>
      <c r="C5" s="56">
        <f>B5/B7</f>
        <v>0.38087927941258071</v>
      </c>
      <c r="D5" s="20">
        <v>22113</v>
      </c>
      <c r="E5" s="56">
        <f>D5/D7</f>
        <v>0.31353060443221936</v>
      </c>
      <c r="F5" s="20">
        <v>223</v>
      </c>
      <c r="G5" s="56">
        <f>F5/F7</f>
        <v>0.57326478149100257</v>
      </c>
      <c r="H5" s="20">
        <v>63522</v>
      </c>
      <c r="I5" s="20">
        <v>43677</v>
      </c>
      <c r="J5" s="56">
        <f>I5/I7</f>
        <v>0.52607046070460706</v>
      </c>
      <c r="K5" s="42">
        <v>7946</v>
      </c>
      <c r="L5" s="56">
        <f>K5/K7</f>
        <v>0.61321191541904618</v>
      </c>
      <c r="M5" s="42">
        <v>50</v>
      </c>
      <c r="N5" s="56">
        <f>M5/M7</f>
        <v>0.36496350364963503</v>
      </c>
      <c r="O5" s="20">
        <v>51673</v>
      </c>
      <c r="P5" s="42">
        <v>5433</v>
      </c>
      <c r="Q5" s="56">
        <f>P5/P7</f>
        <v>0.39764327014564882</v>
      </c>
      <c r="R5" s="42">
        <v>1895</v>
      </c>
      <c r="S5" s="56">
        <f>R5/R7</f>
        <v>0.29475812723596206</v>
      </c>
      <c r="T5" s="42">
        <v>15</v>
      </c>
      <c r="U5" s="56">
        <f>T5/T7</f>
        <v>0.6</v>
      </c>
      <c r="V5" s="42">
        <v>7343</v>
      </c>
      <c r="W5" s="20">
        <v>90296</v>
      </c>
      <c r="X5" s="56">
        <f>W5/W7</f>
        <v>0.44085108045034227</v>
      </c>
      <c r="Y5" s="20">
        <v>31954</v>
      </c>
      <c r="Z5" s="56">
        <f>Y5/Y7</f>
        <v>0.35537612883135372</v>
      </c>
      <c r="AA5" s="20">
        <v>288</v>
      </c>
      <c r="AB5" s="56">
        <f>AA5/AA7</f>
        <v>0.52268602540834841</v>
      </c>
      <c r="AC5" s="20">
        <v>122538</v>
      </c>
      <c r="AD5" s="122"/>
    </row>
    <row r="6" spans="1:30" ht="13.9" x14ac:dyDescent="0.4">
      <c r="A6" s="19" t="s">
        <v>88</v>
      </c>
      <c r="B6" s="20">
        <f>B7-B4-B5</f>
        <v>27934</v>
      </c>
      <c r="C6" s="56">
        <f>B6/B7</f>
        <v>0.25832763053248747</v>
      </c>
      <c r="D6" s="20">
        <f>D7-D4-D5</f>
        <v>32081</v>
      </c>
      <c r="E6" s="56">
        <f>D6/D7</f>
        <v>0.45486253881382127</v>
      </c>
      <c r="F6" s="20">
        <f>F7-F4-F5</f>
        <v>46</v>
      </c>
      <c r="G6" s="56">
        <f>F6/F7</f>
        <v>0.11825192802056556</v>
      </c>
      <c r="H6" s="20">
        <f>H7-H4-H5</f>
        <v>60061</v>
      </c>
      <c r="I6" s="20">
        <f>I7-I4-I5</f>
        <v>6021</v>
      </c>
      <c r="J6" s="56">
        <f>I6/I7</f>
        <v>7.2520325203252037E-2</v>
      </c>
      <c r="K6" s="20">
        <f>K7-K4-K5</f>
        <v>872</v>
      </c>
      <c r="L6" s="56">
        <f>K6/K7</f>
        <v>6.7294335545608888E-2</v>
      </c>
      <c r="M6" s="20">
        <f>M7-M4-M5</f>
        <v>7</v>
      </c>
      <c r="N6" s="56">
        <f>M6/M7</f>
        <v>5.1094890510948905E-2</v>
      </c>
      <c r="O6" s="42">
        <f>O7-O4-O5</f>
        <v>6900</v>
      </c>
      <c r="P6" s="42">
        <f>P7-P4-P5</f>
        <v>2377</v>
      </c>
      <c r="Q6" s="56">
        <f>P6/P7</f>
        <v>0.1739735050867306</v>
      </c>
      <c r="R6" s="42">
        <f>R7-R4-R5</f>
        <v>2670</v>
      </c>
      <c r="S6" s="56">
        <f>R6/R7</f>
        <v>0.4153056462902473</v>
      </c>
      <c r="T6" s="20">
        <f>T7-T4-T5</f>
        <v>2</v>
      </c>
      <c r="U6" s="56">
        <f>T6/T7</f>
        <v>0.08</v>
      </c>
      <c r="V6" s="42">
        <f>V7-V4-V5</f>
        <v>5049</v>
      </c>
      <c r="W6" s="20">
        <f>W7-W4-W5</f>
        <v>36332</v>
      </c>
      <c r="X6" s="56">
        <f>W6/W7</f>
        <v>0.17738328890451222</v>
      </c>
      <c r="Y6" s="20">
        <f>Y7-Y4-Y5</f>
        <v>35623</v>
      </c>
      <c r="Z6" s="56">
        <f>Y6/Y7</f>
        <v>0.39618087993238132</v>
      </c>
      <c r="AA6" s="20">
        <f>AA7-AA4-AA5</f>
        <v>55</v>
      </c>
      <c r="AB6" s="56">
        <f>AA6/AA7</f>
        <v>9.9818511796733206E-2</v>
      </c>
      <c r="AC6" s="20">
        <f>AC7-AC4-AC5</f>
        <v>72010</v>
      </c>
      <c r="AD6" s="122"/>
    </row>
    <row r="7" spans="1:30" ht="13.9" x14ac:dyDescent="0.4">
      <c r="A7" s="75" t="s">
        <v>115</v>
      </c>
      <c r="B7" s="20">
        <v>108134</v>
      </c>
      <c r="C7" s="56">
        <f>B7/B7</f>
        <v>1</v>
      </c>
      <c r="D7" s="20">
        <v>70529</v>
      </c>
      <c r="E7" s="56">
        <f>D7/D7</f>
        <v>1</v>
      </c>
      <c r="F7" s="20">
        <v>389</v>
      </c>
      <c r="G7" s="56">
        <f>F7/F7</f>
        <v>1</v>
      </c>
      <c r="H7" s="20">
        <v>179052</v>
      </c>
      <c r="I7" s="20">
        <v>83025</v>
      </c>
      <c r="J7" s="56">
        <f>I7/I7</f>
        <v>1</v>
      </c>
      <c r="K7" s="20">
        <v>12958</v>
      </c>
      <c r="L7" s="56">
        <f>K7/K7</f>
        <v>1</v>
      </c>
      <c r="M7" s="20">
        <v>137</v>
      </c>
      <c r="N7" s="56">
        <f>M7/M7</f>
        <v>1</v>
      </c>
      <c r="O7" s="20">
        <v>96120</v>
      </c>
      <c r="P7" s="20">
        <v>13663</v>
      </c>
      <c r="Q7" s="56">
        <f>P7/P7</f>
        <v>1</v>
      </c>
      <c r="R7" s="42">
        <v>6429</v>
      </c>
      <c r="S7" s="56">
        <f>R7/R7</f>
        <v>1</v>
      </c>
      <c r="T7" s="42">
        <v>25</v>
      </c>
      <c r="U7" s="56">
        <f>T7/T7</f>
        <v>1</v>
      </c>
      <c r="V7" s="20">
        <v>20117</v>
      </c>
      <c r="W7" s="20">
        <v>204822</v>
      </c>
      <c r="X7" s="56">
        <f>W7/W7</f>
        <v>1</v>
      </c>
      <c r="Y7" s="20">
        <v>89916</v>
      </c>
      <c r="Z7" s="56">
        <f>Y7/Y7</f>
        <v>1</v>
      </c>
      <c r="AA7" s="20">
        <v>551</v>
      </c>
      <c r="AB7" s="56">
        <f>AA7/AA7</f>
        <v>1</v>
      </c>
      <c r="AC7" s="20">
        <v>295289</v>
      </c>
      <c r="AD7" s="122"/>
    </row>
    <row r="9" spans="1:30" x14ac:dyDescent="0.35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30" x14ac:dyDescent="0.35">
      <c r="I10" s="26"/>
      <c r="W10" s="26"/>
    </row>
    <row r="11" spans="1:30" x14ac:dyDescent="0.35">
      <c r="I11" s="26"/>
      <c r="W11" s="26"/>
      <c r="X11" s="26"/>
    </row>
    <row r="12" spans="1:30" x14ac:dyDescent="0.35">
      <c r="I12" s="26"/>
      <c r="W12" s="26"/>
      <c r="X12" s="26"/>
    </row>
    <row r="13" spans="1:30" x14ac:dyDescent="0.35">
      <c r="F13" s="26"/>
      <c r="I13" s="26"/>
      <c r="X13" s="26"/>
    </row>
    <row r="28" spans="3:5" x14ac:dyDescent="0.35">
      <c r="C28" s="26"/>
      <c r="E28" s="26"/>
    </row>
    <row r="39" spans="4:11" x14ac:dyDescent="0.35">
      <c r="D39" s="26"/>
      <c r="E39" s="26"/>
    </row>
    <row r="42" spans="4:11" x14ac:dyDescent="0.35">
      <c r="E42" s="26"/>
      <c r="K42" s="26"/>
    </row>
    <row r="46" spans="4:11" x14ac:dyDescent="0.35">
      <c r="I46" s="26"/>
      <c r="J46" s="26"/>
      <c r="K46" s="26"/>
    </row>
  </sheetData>
  <mergeCells count="16">
    <mergeCell ref="W2:X2"/>
    <mergeCell ref="Y2:Z2"/>
    <mergeCell ref="B1:H1"/>
    <mergeCell ref="I1:O1"/>
    <mergeCell ref="P1:V1"/>
    <mergeCell ref="W1:AC1"/>
    <mergeCell ref="B2:C2"/>
    <mergeCell ref="D2:E2"/>
    <mergeCell ref="I2:J2"/>
    <mergeCell ref="K2:L2"/>
    <mergeCell ref="P2:Q2"/>
    <mergeCell ref="R2:S2"/>
    <mergeCell ref="F2:G2"/>
    <mergeCell ref="M2:N2"/>
    <mergeCell ref="T2:U2"/>
    <mergeCell ref="AA2:AB2"/>
  </mergeCells>
  <pageMargins left="0.7" right="0.7" top="0.75" bottom="0.75" header="0.3" footer="0.3"/>
  <pageSetup paperSize="9" orientation="portrait" r:id="rId1"/>
  <ignoredErrors>
    <ignoredError sqref="G6 E6:F6 C6:D6 AB6 Z6 X6 U6 S6 Q6 N6 L6 J6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40"/>
  <sheetViews>
    <sheetView workbookViewId="0">
      <pane xSplit="1" topLeftCell="P1" activePane="topRight" state="frozen"/>
      <selection activeCell="G24" sqref="G24"/>
      <selection pane="topRight" activeCell="AE10" sqref="AE10"/>
    </sheetView>
  </sheetViews>
  <sheetFormatPr defaultColWidth="8.796875" defaultRowHeight="13.5" x14ac:dyDescent="0.35"/>
  <cols>
    <col min="1" max="1" width="16.796875" style="15" bestFit="1" customWidth="1"/>
    <col min="2" max="2" width="11" style="15" bestFit="1" customWidth="1"/>
    <col min="3" max="3" width="9" style="15" bestFit="1" customWidth="1"/>
    <col min="4" max="4" width="10" style="15" bestFit="1" customWidth="1"/>
    <col min="5" max="5" width="9" style="15" bestFit="1" customWidth="1"/>
    <col min="6" max="7" width="9" style="15" customWidth="1"/>
    <col min="8" max="8" width="11" style="15" bestFit="1" customWidth="1"/>
    <col min="9" max="9" width="10" style="15" bestFit="1" customWidth="1"/>
    <col min="10" max="10" width="9" style="15" bestFit="1" customWidth="1"/>
    <col min="11" max="11" width="10" style="15" bestFit="1" customWidth="1"/>
    <col min="12" max="12" width="9" style="15" bestFit="1" customWidth="1"/>
    <col min="13" max="14" width="9" style="15" customWidth="1"/>
    <col min="15" max="15" width="10" style="15" bestFit="1" customWidth="1"/>
    <col min="16" max="19" width="9" style="15" bestFit="1" customWidth="1"/>
    <col min="20" max="21" width="9" style="15" customWidth="1"/>
    <col min="22" max="22" width="9" style="15" bestFit="1" customWidth="1"/>
    <col min="23" max="23" width="7.796875" style="15" bestFit="1" customWidth="1"/>
    <col min="24" max="26" width="9" style="15" bestFit="1" customWidth="1"/>
    <col min="27" max="28" width="9" style="15" customWidth="1"/>
    <col min="29" max="29" width="9" style="15" bestFit="1" customWidth="1"/>
    <col min="30" max="30" width="11" style="15" bestFit="1" customWidth="1"/>
    <col min="31" max="31" width="9" style="15" bestFit="1" customWidth="1"/>
    <col min="32" max="32" width="10" style="15" bestFit="1" customWidth="1"/>
    <col min="33" max="33" width="9" style="15" bestFit="1" customWidth="1"/>
    <col min="34" max="35" width="9" style="15" customWidth="1"/>
    <col min="36" max="36" width="11" style="15" bestFit="1" customWidth="1"/>
    <col min="37" max="16384" width="8.796875" style="15"/>
  </cols>
  <sheetData>
    <row r="1" spans="1:36" ht="14.25" x14ac:dyDescent="0.45">
      <c r="A1"/>
      <c r="B1" s="155" t="s">
        <v>0</v>
      </c>
      <c r="C1" s="155"/>
      <c r="D1" s="155"/>
      <c r="E1" s="155"/>
      <c r="F1" s="155"/>
      <c r="G1" s="155"/>
      <c r="H1" s="155"/>
      <c r="I1" s="155" t="s">
        <v>1</v>
      </c>
      <c r="J1" s="155"/>
      <c r="K1" s="155"/>
      <c r="L1" s="155"/>
      <c r="M1" s="155"/>
      <c r="N1" s="155"/>
      <c r="O1" s="155"/>
      <c r="P1" s="155" t="s">
        <v>2</v>
      </c>
      <c r="Q1" s="155"/>
      <c r="R1" s="155"/>
      <c r="S1" s="155"/>
      <c r="T1" s="155"/>
      <c r="U1" s="155"/>
      <c r="V1" s="155"/>
      <c r="W1" s="155" t="s">
        <v>3</v>
      </c>
      <c r="X1" s="155"/>
      <c r="Y1" s="155"/>
      <c r="Z1" s="155"/>
      <c r="AA1" s="155"/>
      <c r="AB1" s="155"/>
      <c r="AC1" s="155"/>
      <c r="AD1" s="155" t="s">
        <v>4</v>
      </c>
      <c r="AE1" s="155"/>
      <c r="AF1" s="155"/>
      <c r="AG1" s="155"/>
      <c r="AH1" s="155"/>
      <c r="AI1" s="155"/>
      <c r="AJ1" s="155"/>
    </row>
    <row r="2" spans="1:36" ht="14.25" x14ac:dyDescent="0.45">
      <c r="A2"/>
      <c r="B2" s="155" t="s">
        <v>158</v>
      </c>
      <c r="C2" s="155"/>
      <c r="D2" s="155" t="s">
        <v>157</v>
      </c>
      <c r="E2" s="155"/>
      <c r="F2" s="165" t="s">
        <v>149</v>
      </c>
      <c r="G2" s="167"/>
      <c r="H2" s="28" t="s">
        <v>4</v>
      </c>
      <c r="I2" s="155" t="s">
        <v>158</v>
      </c>
      <c r="J2" s="155"/>
      <c r="K2" s="155" t="s">
        <v>157</v>
      </c>
      <c r="L2" s="155"/>
      <c r="M2" s="165" t="s">
        <v>149</v>
      </c>
      <c r="N2" s="167"/>
      <c r="O2" s="28" t="s">
        <v>4</v>
      </c>
      <c r="P2" s="155" t="s">
        <v>158</v>
      </c>
      <c r="Q2" s="155"/>
      <c r="R2" s="155" t="s">
        <v>157</v>
      </c>
      <c r="S2" s="155"/>
      <c r="T2" s="165" t="s">
        <v>149</v>
      </c>
      <c r="U2" s="167"/>
      <c r="V2" s="28" t="s">
        <v>4</v>
      </c>
      <c r="W2" s="155" t="s">
        <v>158</v>
      </c>
      <c r="X2" s="155"/>
      <c r="Y2" s="155" t="s">
        <v>157</v>
      </c>
      <c r="Z2" s="155"/>
      <c r="AA2" s="165" t="s">
        <v>149</v>
      </c>
      <c r="AB2" s="167"/>
      <c r="AC2" s="28" t="s">
        <v>4</v>
      </c>
      <c r="AD2" s="155" t="s">
        <v>158</v>
      </c>
      <c r="AE2" s="155"/>
      <c r="AF2" s="155" t="s">
        <v>157</v>
      </c>
      <c r="AG2" s="155"/>
      <c r="AH2" s="165" t="s">
        <v>149</v>
      </c>
      <c r="AI2" s="167"/>
      <c r="AJ2" s="28" t="s">
        <v>4</v>
      </c>
    </row>
    <row r="3" spans="1:36" ht="14.25" x14ac:dyDescent="0.45">
      <c r="A3"/>
      <c r="B3" s="31" t="s">
        <v>32</v>
      </c>
      <c r="C3" s="31" t="s">
        <v>55</v>
      </c>
      <c r="D3" s="31" t="s">
        <v>32</v>
      </c>
      <c r="E3" s="31" t="s">
        <v>55</v>
      </c>
      <c r="F3" s="31" t="s">
        <v>32</v>
      </c>
      <c r="G3" s="31" t="s">
        <v>55</v>
      </c>
      <c r="H3" s="31" t="s">
        <v>32</v>
      </c>
      <c r="I3" s="31" t="s">
        <v>32</v>
      </c>
      <c r="J3" s="31" t="s">
        <v>55</v>
      </c>
      <c r="K3" s="31" t="s">
        <v>32</v>
      </c>
      <c r="L3" s="31" t="s">
        <v>55</v>
      </c>
      <c r="M3" s="31" t="s">
        <v>32</v>
      </c>
      <c r="N3" s="31" t="s">
        <v>55</v>
      </c>
      <c r="O3" s="31" t="s">
        <v>32</v>
      </c>
      <c r="P3" s="31" t="s">
        <v>32</v>
      </c>
      <c r="Q3" s="31" t="s">
        <v>55</v>
      </c>
      <c r="R3" s="31" t="s">
        <v>32</v>
      </c>
      <c r="S3" s="31" t="s">
        <v>55</v>
      </c>
      <c r="T3" s="31" t="s">
        <v>32</v>
      </c>
      <c r="U3" s="31" t="s">
        <v>55</v>
      </c>
      <c r="V3" s="31" t="s">
        <v>32</v>
      </c>
      <c r="W3" s="31" t="s">
        <v>32</v>
      </c>
      <c r="X3" s="31" t="s">
        <v>55</v>
      </c>
      <c r="Y3" s="31" t="s">
        <v>32</v>
      </c>
      <c r="Z3" s="31" t="s">
        <v>55</v>
      </c>
      <c r="AA3" s="31" t="s">
        <v>32</v>
      </c>
      <c r="AB3" s="31" t="s">
        <v>55</v>
      </c>
      <c r="AC3" s="31" t="s">
        <v>32</v>
      </c>
      <c r="AD3" s="31" t="s">
        <v>32</v>
      </c>
      <c r="AE3" s="31" t="s">
        <v>55</v>
      </c>
      <c r="AF3" s="31" t="s">
        <v>32</v>
      </c>
      <c r="AG3" s="31" t="s">
        <v>55</v>
      </c>
      <c r="AH3" s="31" t="s">
        <v>32</v>
      </c>
      <c r="AI3" s="31" t="s">
        <v>55</v>
      </c>
      <c r="AJ3" s="31" t="s">
        <v>32</v>
      </c>
    </row>
    <row r="4" spans="1:36" ht="13.9" x14ac:dyDescent="0.4">
      <c r="A4" s="19" t="s">
        <v>87</v>
      </c>
      <c r="B4" s="17">
        <v>51088.94</v>
      </c>
      <c r="C4" s="56">
        <v>0.37628762788631265</v>
      </c>
      <c r="D4" s="17">
        <v>16025.9</v>
      </c>
      <c r="E4" s="56">
        <v>0.2411191875860608</v>
      </c>
      <c r="F4" s="17">
        <v>135.19</v>
      </c>
      <c r="G4" s="56">
        <v>0.59541951112089841</v>
      </c>
      <c r="H4" s="17">
        <v>67250.03</v>
      </c>
      <c r="I4" s="39">
        <v>7384.06</v>
      </c>
      <c r="J4" s="56">
        <v>0.31027561108125384</v>
      </c>
      <c r="K4" s="39">
        <v>2503.3000000000002</v>
      </c>
      <c r="L4" s="56">
        <v>0.23551626259879821</v>
      </c>
      <c r="M4" s="39">
        <v>35.130000000000003</v>
      </c>
      <c r="N4" s="56">
        <v>0.14188779837634799</v>
      </c>
      <c r="O4" s="17">
        <v>9922.49</v>
      </c>
      <c r="P4" s="39">
        <v>2016.23</v>
      </c>
      <c r="Q4" s="56">
        <v>0.40309121297421791</v>
      </c>
      <c r="R4" s="17">
        <v>733.98</v>
      </c>
      <c r="S4" s="56">
        <v>0.32489354356082406</v>
      </c>
      <c r="T4" s="17">
        <v>2.08</v>
      </c>
      <c r="U4" s="56">
        <v>0.23717217787913342</v>
      </c>
      <c r="V4" s="39">
        <v>2752.29</v>
      </c>
      <c r="W4" s="17">
        <v>116.01</v>
      </c>
      <c r="X4" s="56">
        <v>0.14501793817268147</v>
      </c>
      <c r="Y4" s="17">
        <v>111</v>
      </c>
      <c r="Z4" s="56">
        <v>0.10081286045138732</v>
      </c>
      <c r="AA4" s="39">
        <v>0</v>
      </c>
      <c r="AB4" s="56">
        <v>0</v>
      </c>
      <c r="AC4" s="17">
        <v>227.01</v>
      </c>
      <c r="AD4" s="17">
        <v>60605.24</v>
      </c>
      <c r="AE4" s="56">
        <v>0.36647988290105543</v>
      </c>
      <c r="AF4" s="17">
        <v>19374.18</v>
      </c>
      <c r="AG4" s="56">
        <v>0.24081118833139306</v>
      </c>
      <c r="AH4" s="17">
        <v>172.4</v>
      </c>
      <c r="AI4" s="56">
        <v>0.3558968642265849</v>
      </c>
      <c r="AJ4" s="17">
        <v>80151.820000000007</v>
      </c>
    </row>
    <row r="5" spans="1:36" ht="13.9" x14ac:dyDescent="0.4">
      <c r="A5" s="19" t="s">
        <v>86</v>
      </c>
      <c r="B5" s="17">
        <v>57146.91</v>
      </c>
      <c r="C5" s="56">
        <v>0.42089929674220516</v>
      </c>
      <c r="D5" s="17">
        <v>20596.75</v>
      </c>
      <c r="E5" s="56">
        <v>0.30989034169146179</v>
      </c>
      <c r="F5" s="17">
        <v>46.96</v>
      </c>
      <c r="G5" s="56">
        <v>0.20682669015635322</v>
      </c>
      <c r="H5" s="17">
        <v>77790.62</v>
      </c>
      <c r="I5" s="17">
        <v>12938.55</v>
      </c>
      <c r="J5" s="56">
        <v>0.54367333252375472</v>
      </c>
      <c r="K5" s="39">
        <v>6274.97</v>
      </c>
      <c r="L5" s="56">
        <v>0.59036371282690081</v>
      </c>
      <c r="M5" s="39">
        <v>207.76</v>
      </c>
      <c r="N5" s="56">
        <v>0.83912920554141923</v>
      </c>
      <c r="O5" s="17">
        <v>19421.28</v>
      </c>
      <c r="P5" s="39">
        <v>2403.04</v>
      </c>
      <c r="Q5" s="56">
        <v>0.48042351736933014</v>
      </c>
      <c r="R5" s="19">
        <v>963.64</v>
      </c>
      <c r="S5" s="56">
        <v>0.42655169666333209</v>
      </c>
      <c r="T5" s="19">
        <v>5.21</v>
      </c>
      <c r="U5" s="56">
        <v>0.59407069555302172</v>
      </c>
      <c r="V5" s="39">
        <v>3371.89</v>
      </c>
      <c r="W5" s="19">
        <v>191.82</v>
      </c>
      <c r="X5" s="56">
        <v>0.23978399189969621</v>
      </c>
      <c r="Y5" s="19">
        <v>256.67</v>
      </c>
      <c r="Z5" s="56">
        <v>0.23311384587439266</v>
      </c>
      <c r="AA5" s="39">
        <v>0</v>
      </c>
      <c r="AB5" s="56">
        <v>0</v>
      </c>
      <c r="AC5" s="19">
        <v>448.49</v>
      </c>
      <c r="AD5" s="17">
        <v>72680.320000000007</v>
      </c>
      <c r="AE5" s="56">
        <v>0.43949789098782949</v>
      </c>
      <c r="AF5" s="17">
        <v>28092.03</v>
      </c>
      <c r="AG5" s="56">
        <v>0.34916962302100751</v>
      </c>
      <c r="AH5" s="17">
        <v>259.93</v>
      </c>
      <c r="AI5" s="56">
        <v>0.53659090439916601</v>
      </c>
      <c r="AJ5" s="17">
        <v>101032.28</v>
      </c>
    </row>
    <row r="6" spans="1:36" ht="13.9" x14ac:dyDescent="0.4">
      <c r="A6" s="19" t="s">
        <v>88</v>
      </c>
      <c r="B6" s="17">
        <v>27535.13</v>
      </c>
      <c r="C6" s="56">
        <v>0.20281307537148219</v>
      </c>
      <c r="D6" s="17">
        <v>29841.989999999998</v>
      </c>
      <c r="E6" s="56">
        <v>0.44899047072247739</v>
      </c>
      <c r="F6" s="17">
        <v>44.900000000000013</v>
      </c>
      <c r="G6" s="56">
        <v>0.19775379872274834</v>
      </c>
      <c r="H6" s="17">
        <v>57422.22</v>
      </c>
      <c r="I6" s="39">
        <v>3476.78</v>
      </c>
      <c r="J6" s="56">
        <v>0.14605105639499139</v>
      </c>
      <c r="K6" s="39">
        <v>1850.7199999999993</v>
      </c>
      <c r="L6" s="56">
        <v>0.17412002457430098</v>
      </c>
      <c r="M6" s="17">
        <v>4.7000000000000171</v>
      </c>
      <c r="N6" s="56">
        <v>1.8982996082232792E-2</v>
      </c>
      <c r="O6" s="39">
        <v>5331.2</v>
      </c>
      <c r="P6" s="17">
        <v>582.65000000000009</v>
      </c>
      <c r="Q6" s="56">
        <v>0.11648526965645194</v>
      </c>
      <c r="R6" s="17">
        <v>561.51999999999987</v>
      </c>
      <c r="S6" s="56">
        <v>0.24855475977584385</v>
      </c>
      <c r="T6" s="17">
        <v>1.4799999999999995</v>
      </c>
      <c r="U6" s="56">
        <v>0.16875712656784489</v>
      </c>
      <c r="V6" s="39">
        <v>1145.6500000000001</v>
      </c>
      <c r="W6" s="17">
        <v>492.14000000000004</v>
      </c>
      <c r="X6" s="56">
        <v>0.61519806992762227</v>
      </c>
      <c r="Y6" s="17">
        <v>733.37999999999988</v>
      </c>
      <c r="Z6" s="56">
        <v>0.66607329367421997</v>
      </c>
      <c r="AA6" s="17">
        <v>1</v>
      </c>
      <c r="AB6" s="56">
        <v>1</v>
      </c>
      <c r="AC6" s="39">
        <v>1226.52</v>
      </c>
      <c r="AD6" s="17">
        <v>32085.700000000012</v>
      </c>
      <c r="AE6" s="56">
        <v>0.19402222611111514</v>
      </c>
      <c r="AF6" s="17">
        <v>32987.610000000008</v>
      </c>
      <c r="AG6" s="56">
        <v>0.4100191886475994</v>
      </c>
      <c r="AH6" s="17">
        <v>52.079999999999984</v>
      </c>
      <c r="AI6" s="56">
        <v>0.10751223137424905</v>
      </c>
      <c r="AJ6" s="17">
        <v>65125.389999999985</v>
      </c>
    </row>
    <row r="7" spans="1:36" ht="13.9" x14ac:dyDescent="0.4">
      <c r="A7" s="75" t="s">
        <v>115</v>
      </c>
      <c r="B7" s="17">
        <v>135770.98000000001</v>
      </c>
      <c r="C7" s="56">
        <v>1</v>
      </c>
      <c r="D7" s="17">
        <v>66464.639999999999</v>
      </c>
      <c r="E7" s="56">
        <v>1</v>
      </c>
      <c r="F7" s="17">
        <v>227.05</v>
      </c>
      <c r="G7" s="56">
        <v>1</v>
      </c>
      <c r="H7" s="17">
        <v>202462.67</v>
      </c>
      <c r="I7" s="17">
        <v>23798.39</v>
      </c>
      <c r="J7" s="56">
        <v>1</v>
      </c>
      <c r="K7" s="17">
        <v>10628.99</v>
      </c>
      <c r="L7" s="56">
        <v>1</v>
      </c>
      <c r="M7" s="17">
        <v>247.59</v>
      </c>
      <c r="N7" s="56">
        <v>1</v>
      </c>
      <c r="O7" s="17">
        <v>34674.97</v>
      </c>
      <c r="P7" s="39">
        <v>5001.92</v>
      </c>
      <c r="Q7" s="56">
        <v>1</v>
      </c>
      <c r="R7" s="39">
        <v>2259.14</v>
      </c>
      <c r="S7" s="56">
        <v>1</v>
      </c>
      <c r="T7" s="39">
        <v>8.77</v>
      </c>
      <c r="U7" s="56">
        <v>1</v>
      </c>
      <c r="V7" s="39">
        <v>7269.83</v>
      </c>
      <c r="W7" s="17">
        <v>799.97</v>
      </c>
      <c r="X7" s="56">
        <v>1</v>
      </c>
      <c r="Y7" s="39">
        <v>1101.05</v>
      </c>
      <c r="Z7" s="56">
        <v>1</v>
      </c>
      <c r="AA7" s="39">
        <v>1</v>
      </c>
      <c r="AB7" s="56">
        <v>1</v>
      </c>
      <c r="AC7" s="39">
        <v>1902.02</v>
      </c>
      <c r="AD7" s="17">
        <v>165371.26</v>
      </c>
      <c r="AE7" s="56">
        <v>1</v>
      </c>
      <c r="AF7" s="17">
        <v>80453.820000000007</v>
      </c>
      <c r="AG7" s="56">
        <v>1</v>
      </c>
      <c r="AH7" s="17">
        <v>484.41</v>
      </c>
      <c r="AI7" s="56">
        <v>1</v>
      </c>
      <c r="AJ7" s="17">
        <v>246309.49</v>
      </c>
    </row>
    <row r="8" spans="1:36" x14ac:dyDescent="0.35">
      <c r="R8" s="57"/>
    </row>
    <row r="9" spans="1:36" x14ac:dyDescent="0.35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</row>
    <row r="10" spans="1:36" x14ac:dyDescent="0.35">
      <c r="B10" s="22"/>
    </row>
    <row r="11" spans="1:36" x14ac:dyDescent="0.35">
      <c r="B11" s="22"/>
    </row>
    <row r="12" spans="1:36" x14ac:dyDescent="0.35">
      <c r="B12" s="22"/>
      <c r="AC12" s="22"/>
    </row>
    <row r="13" spans="1:36" x14ac:dyDescent="0.35">
      <c r="D13" s="22"/>
      <c r="E13" s="22"/>
    </row>
    <row r="14" spans="1:36" x14ac:dyDescent="0.35">
      <c r="C14" s="22"/>
      <c r="D14" s="22"/>
      <c r="E14" s="22"/>
    </row>
    <row r="15" spans="1:36" x14ac:dyDescent="0.35">
      <c r="C15" s="22"/>
      <c r="D15" s="22"/>
      <c r="E15" s="22"/>
    </row>
    <row r="17" spans="3:14" x14ac:dyDescent="0.35">
      <c r="D17" s="22"/>
      <c r="E17" s="22"/>
      <c r="N17" s="57"/>
    </row>
    <row r="18" spans="3:14" x14ac:dyDescent="0.35">
      <c r="C18" s="22"/>
      <c r="D18" s="22"/>
      <c r="E18" s="22"/>
    </row>
    <row r="19" spans="3:14" x14ac:dyDescent="0.35">
      <c r="C19" s="22"/>
      <c r="E19" s="22"/>
    </row>
    <row r="21" spans="3:14" x14ac:dyDescent="0.35">
      <c r="E21" s="22"/>
    </row>
    <row r="22" spans="3:14" x14ac:dyDescent="0.35">
      <c r="C22" s="22"/>
      <c r="E22" s="22"/>
    </row>
    <row r="26" spans="3:14" x14ac:dyDescent="0.35">
      <c r="C26" s="22"/>
      <c r="D26" s="22"/>
      <c r="E26" s="22"/>
    </row>
    <row r="35" spans="3:5" x14ac:dyDescent="0.35">
      <c r="C35" s="22"/>
      <c r="D35" s="22"/>
      <c r="E35" s="22"/>
    </row>
    <row r="37" spans="3:5" x14ac:dyDescent="0.35">
      <c r="D37" s="22"/>
      <c r="E37" s="22"/>
    </row>
    <row r="40" spans="3:5" x14ac:dyDescent="0.35">
      <c r="C40" s="22"/>
      <c r="D40" s="22"/>
      <c r="E40" s="22"/>
    </row>
  </sheetData>
  <mergeCells count="20">
    <mergeCell ref="AH2:AI2"/>
    <mergeCell ref="AF2:AG2"/>
    <mergeCell ref="AD1:AJ1"/>
    <mergeCell ref="R2:S2"/>
    <mergeCell ref="W2:X2"/>
    <mergeCell ref="Y2:Z2"/>
    <mergeCell ref="AD2:AE2"/>
    <mergeCell ref="B1:H1"/>
    <mergeCell ref="I1:O1"/>
    <mergeCell ref="P1:V1"/>
    <mergeCell ref="W1:AC1"/>
    <mergeCell ref="F2:G2"/>
    <mergeCell ref="M2:N2"/>
    <mergeCell ref="B2:C2"/>
    <mergeCell ref="D2:E2"/>
    <mergeCell ref="I2:J2"/>
    <mergeCell ref="K2:L2"/>
    <mergeCell ref="P2:Q2"/>
    <mergeCell ref="T2:U2"/>
    <mergeCell ref="AA2:A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zoomScale="99" zoomScaleNormal="99" workbookViewId="0">
      <selection activeCell="A26" sqref="A26"/>
    </sheetView>
  </sheetViews>
  <sheetFormatPr defaultRowHeight="14.25" x14ac:dyDescent="0.45"/>
  <cols>
    <col min="1" max="1" width="82.265625" customWidth="1"/>
    <col min="2" max="2" width="14.53125" bestFit="1" customWidth="1"/>
  </cols>
  <sheetData>
    <row r="1" spans="1:3" x14ac:dyDescent="0.45">
      <c r="A1" s="32" t="s">
        <v>76</v>
      </c>
      <c r="B1" s="30" t="s">
        <v>96</v>
      </c>
      <c r="C1" s="15"/>
    </row>
    <row r="2" spans="1:3" x14ac:dyDescent="0.45">
      <c r="A2" s="19" t="s">
        <v>184</v>
      </c>
      <c r="B2" s="58">
        <v>7.4899999999999994E-2</v>
      </c>
      <c r="C2" s="15"/>
    </row>
    <row r="3" spans="1:3" x14ac:dyDescent="0.45">
      <c r="A3" s="19" t="s">
        <v>63</v>
      </c>
      <c r="B3" s="58">
        <v>3.4000000000000002E-2</v>
      </c>
      <c r="C3" s="15"/>
    </row>
    <row r="4" spans="1:3" x14ac:dyDescent="0.45">
      <c r="A4" s="19" t="s">
        <v>65</v>
      </c>
      <c r="B4" s="58">
        <v>2.5499999999999998E-2</v>
      </c>
      <c r="C4" s="15"/>
    </row>
    <row r="5" spans="1:3" x14ac:dyDescent="0.45">
      <c r="A5" s="19"/>
      <c r="B5" s="58"/>
      <c r="C5" s="15"/>
    </row>
    <row r="6" spans="1:3" x14ac:dyDescent="0.45">
      <c r="A6" s="28" t="s">
        <v>75</v>
      </c>
      <c r="B6" s="30" t="s">
        <v>90</v>
      </c>
      <c r="C6" s="15"/>
    </row>
    <row r="7" spans="1:3" x14ac:dyDescent="0.45">
      <c r="A7" s="75" t="s">
        <v>158</v>
      </c>
      <c r="B7" s="62">
        <v>0.69359999999999999</v>
      </c>
      <c r="C7" s="15"/>
    </row>
    <row r="8" spans="1:3" x14ac:dyDescent="0.45">
      <c r="A8" s="19" t="s">
        <v>157</v>
      </c>
      <c r="B8" s="62">
        <v>0.30449999999999999</v>
      </c>
      <c r="C8" s="15"/>
    </row>
    <row r="9" spans="1:3" x14ac:dyDescent="0.45">
      <c r="A9" s="19" t="s">
        <v>149</v>
      </c>
      <c r="B9" s="62">
        <v>1.9E-3</v>
      </c>
      <c r="C9" s="15"/>
    </row>
    <row r="10" spans="1:3" x14ac:dyDescent="0.45">
      <c r="A10" s="15"/>
      <c r="B10" s="15"/>
      <c r="C10" s="15"/>
    </row>
    <row r="11" spans="1:3" x14ac:dyDescent="0.45">
      <c r="A11" s="28" t="s">
        <v>77</v>
      </c>
      <c r="B11" s="30" t="s">
        <v>32</v>
      </c>
      <c r="C11" s="30" t="s">
        <v>55</v>
      </c>
    </row>
    <row r="12" spans="1:3" x14ac:dyDescent="0.45">
      <c r="A12" s="19" t="s">
        <v>177</v>
      </c>
      <c r="B12" s="17">
        <v>88600.97</v>
      </c>
      <c r="C12" s="116">
        <v>0.35980000000000001</v>
      </c>
    </row>
    <row r="13" spans="1:3" x14ac:dyDescent="0.45">
      <c r="A13" s="19" t="s">
        <v>69</v>
      </c>
      <c r="B13" s="17">
        <v>157665.13</v>
      </c>
      <c r="C13" s="116">
        <v>0.64</v>
      </c>
    </row>
    <row r="14" spans="1:3" x14ac:dyDescent="0.45">
      <c r="B14" s="68"/>
    </row>
    <row r="16" spans="1:3" x14ac:dyDescent="0.45">
      <c r="B16" s="68"/>
    </row>
    <row r="17" spans="1:1" x14ac:dyDescent="0.45">
      <c r="A17" s="15" t="s">
        <v>178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6"/>
  <sheetViews>
    <sheetView zoomScale="98" zoomScaleNormal="98" workbookViewId="0">
      <selection activeCell="H15" sqref="H15"/>
    </sheetView>
  </sheetViews>
  <sheetFormatPr defaultColWidth="8.796875" defaultRowHeight="13.5" x14ac:dyDescent="0.35"/>
  <cols>
    <col min="1" max="1" width="59.796875" style="76" bestFit="1" customWidth="1"/>
    <col min="2" max="2" width="12.265625" style="76" bestFit="1" customWidth="1"/>
    <col min="3" max="3" width="11.796875" style="76" bestFit="1" customWidth="1"/>
    <col min="4" max="4" width="11.265625" style="76" customWidth="1"/>
    <col min="5" max="5" width="13" style="76" bestFit="1" customWidth="1"/>
    <col min="6" max="6" width="2.19921875" style="76" customWidth="1"/>
    <col min="7" max="7" width="4.796875" style="76" customWidth="1"/>
    <col min="8" max="9" width="8.796875" style="76"/>
    <col min="10" max="10" width="19.796875" style="76" customWidth="1"/>
    <col min="11" max="16384" width="8.796875" style="76"/>
  </cols>
  <sheetData>
    <row r="1" spans="1:11" ht="13.9" x14ac:dyDescent="0.4">
      <c r="A1" s="78" t="s">
        <v>72</v>
      </c>
    </row>
    <row r="3" spans="1:11" s="81" customFormat="1" ht="27.75" x14ac:dyDescent="0.45">
      <c r="A3" s="79" t="s">
        <v>34</v>
      </c>
      <c r="B3" s="80" t="s">
        <v>199</v>
      </c>
      <c r="C3" s="80" t="s">
        <v>204</v>
      </c>
      <c r="D3" s="80" t="s">
        <v>170</v>
      </c>
      <c r="E3" s="80" t="s">
        <v>171</v>
      </c>
      <c r="G3" s="82"/>
    </row>
    <row r="4" spans="1:11" ht="14.25" x14ac:dyDescent="0.45">
      <c r="A4" s="75" t="s">
        <v>5</v>
      </c>
      <c r="B4" s="75">
        <v>2060.1799999999998</v>
      </c>
      <c r="C4" s="75">
        <v>2091.2199999999998</v>
      </c>
      <c r="D4" s="75">
        <f t="shared" ref="D4:D18" si="0">C4-B4</f>
        <v>31.039999999999964</v>
      </c>
      <c r="E4" s="83">
        <f t="shared" ref="E4:E17" si="1">D4/B4</f>
        <v>1.5066644662116886E-2</v>
      </c>
      <c r="G4" s="82"/>
      <c r="J4" s="89"/>
      <c r="K4" s="89"/>
    </row>
    <row r="5" spans="1:11" ht="14.25" x14ac:dyDescent="0.45">
      <c r="A5" s="75" t="s">
        <v>169</v>
      </c>
      <c r="B5" s="75">
        <v>5182.47</v>
      </c>
      <c r="C5" s="75">
        <v>5298.2</v>
      </c>
      <c r="D5" s="75">
        <f t="shared" si="0"/>
        <v>115.72999999999956</v>
      </c>
      <c r="E5" s="83">
        <f t="shared" si="1"/>
        <v>2.2331050638016148E-2</v>
      </c>
      <c r="G5" s="82"/>
      <c r="J5" s="89"/>
      <c r="K5" s="89"/>
    </row>
    <row r="6" spans="1:11" ht="14.25" x14ac:dyDescent="0.45">
      <c r="A6" s="75" t="s">
        <v>150</v>
      </c>
      <c r="B6" s="75">
        <v>3337.17</v>
      </c>
      <c r="C6" s="75">
        <v>3416.86</v>
      </c>
      <c r="D6" s="75">
        <f t="shared" si="0"/>
        <v>79.690000000000055</v>
      </c>
      <c r="E6" s="83">
        <f t="shared" si="1"/>
        <v>2.3879514678604941E-2</v>
      </c>
      <c r="G6" s="82"/>
      <c r="J6" s="89"/>
      <c r="K6" s="89"/>
    </row>
    <row r="7" spans="1:11" ht="14.25" x14ac:dyDescent="0.45">
      <c r="A7" s="75" t="s">
        <v>6</v>
      </c>
      <c r="B7" s="110">
        <v>75371.16</v>
      </c>
      <c r="C7" s="110">
        <v>75821.990000000005</v>
      </c>
      <c r="D7" s="75">
        <f t="shared" si="0"/>
        <v>450.83000000000175</v>
      </c>
      <c r="E7" s="83">
        <f t="shared" si="1"/>
        <v>5.9814655897561042E-3</v>
      </c>
      <c r="G7" s="82"/>
      <c r="J7" s="89"/>
      <c r="K7" s="89"/>
    </row>
    <row r="8" spans="1:11" ht="14.25" x14ac:dyDescent="0.45">
      <c r="A8" s="75" t="s">
        <v>7</v>
      </c>
      <c r="B8" s="75">
        <v>546.4</v>
      </c>
      <c r="C8" s="75">
        <v>583.14</v>
      </c>
      <c r="D8" s="75">
        <f t="shared" si="0"/>
        <v>36.740000000000009</v>
      </c>
      <c r="E8" s="83">
        <f t="shared" si="1"/>
        <v>6.7240117130307489E-2</v>
      </c>
      <c r="G8" s="82"/>
    </row>
    <row r="9" spans="1:11" ht="14.25" x14ac:dyDescent="0.45">
      <c r="A9" s="75" t="s">
        <v>151</v>
      </c>
      <c r="B9" s="75">
        <v>2157.3000000000002</v>
      </c>
      <c r="C9" s="75">
        <v>2190.34</v>
      </c>
      <c r="D9" s="75">
        <f t="shared" si="0"/>
        <v>33.039999999999964</v>
      </c>
      <c r="E9" s="83">
        <f t="shared" si="1"/>
        <v>1.5315440597042582E-2</v>
      </c>
      <c r="G9" s="82"/>
      <c r="J9" s="89"/>
      <c r="K9" s="89"/>
    </row>
    <row r="10" spans="1:11" ht="14.25" x14ac:dyDescent="0.45">
      <c r="A10" s="75" t="s">
        <v>8</v>
      </c>
      <c r="B10" s="75">
        <v>2787.73</v>
      </c>
      <c r="C10" s="75">
        <v>2924.38</v>
      </c>
      <c r="D10" s="75">
        <f t="shared" si="0"/>
        <v>136.65000000000009</v>
      </c>
      <c r="E10" s="83">
        <f t="shared" si="1"/>
        <v>4.9018376959031218E-2</v>
      </c>
      <c r="G10" s="82"/>
      <c r="J10" s="89"/>
      <c r="K10" s="89"/>
    </row>
    <row r="11" spans="1:11" ht="14.25" x14ac:dyDescent="0.45">
      <c r="A11" s="75" t="s">
        <v>9</v>
      </c>
      <c r="B11" s="75">
        <v>3563.7</v>
      </c>
      <c r="C11" s="75">
        <v>3681.86</v>
      </c>
      <c r="D11" s="75">
        <f t="shared" si="0"/>
        <v>118.16000000000031</v>
      </c>
      <c r="E11" s="83">
        <f t="shared" si="1"/>
        <v>3.315655077587909E-2</v>
      </c>
      <c r="G11" s="82"/>
      <c r="J11" s="89"/>
      <c r="K11" s="89"/>
    </row>
    <row r="12" spans="1:11" ht="14.25" x14ac:dyDescent="0.45">
      <c r="A12" s="75" t="s">
        <v>154</v>
      </c>
      <c r="B12" s="75">
        <v>581.54999999999995</v>
      </c>
      <c r="C12" s="75">
        <v>635.65</v>
      </c>
      <c r="D12" s="75">
        <f t="shared" si="0"/>
        <v>54.100000000000023</v>
      </c>
      <c r="E12" s="83">
        <f t="shared" si="1"/>
        <v>9.3027254750236488E-2</v>
      </c>
      <c r="G12" s="82"/>
    </row>
    <row r="13" spans="1:11" ht="14.25" x14ac:dyDescent="0.45">
      <c r="A13" s="75" t="s">
        <v>152</v>
      </c>
      <c r="B13" s="75">
        <v>1393.13</v>
      </c>
      <c r="C13" s="75">
        <v>1380.14</v>
      </c>
      <c r="D13" s="75">
        <f t="shared" si="0"/>
        <v>-12.990000000000009</v>
      </c>
      <c r="E13" s="83">
        <f t="shared" si="1"/>
        <v>-9.3243272343571729E-3</v>
      </c>
      <c r="G13" s="82"/>
      <c r="J13" s="89"/>
      <c r="K13" s="89"/>
    </row>
    <row r="14" spans="1:11" ht="27.75" x14ac:dyDescent="0.45">
      <c r="A14" s="109" t="s">
        <v>155</v>
      </c>
      <c r="B14" s="75">
        <v>1797.33</v>
      </c>
      <c r="C14" s="75">
        <v>1808.3</v>
      </c>
      <c r="D14" s="75">
        <f t="shared" si="0"/>
        <v>10.970000000000027</v>
      </c>
      <c r="E14" s="83">
        <f t="shared" si="1"/>
        <v>6.1034979664279943E-3</v>
      </c>
      <c r="G14" s="82"/>
      <c r="J14" s="89"/>
      <c r="K14" s="89"/>
    </row>
    <row r="15" spans="1:11" ht="27.75" x14ac:dyDescent="0.45">
      <c r="A15" s="109" t="s">
        <v>153</v>
      </c>
      <c r="B15" s="75">
        <v>959.32</v>
      </c>
      <c r="C15" s="75">
        <v>1011.44</v>
      </c>
      <c r="D15" s="75">
        <f t="shared" si="0"/>
        <v>52.120000000000005</v>
      </c>
      <c r="E15" s="83">
        <f t="shared" si="1"/>
        <v>5.4330150523287331E-2</v>
      </c>
      <c r="G15" s="82"/>
      <c r="J15" s="89"/>
    </row>
    <row r="16" spans="1:11" ht="14.25" x14ac:dyDescent="0.45">
      <c r="A16" s="75" t="s">
        <v>10</v>
      </c>
      <c r="B16" s="75">
        <v>451.07</v>
      </c>
      <c r="C16" s="75">
        <v>475.75</v>
      </c>
      <c r="D16" s="75">
        <f t="shared" si="0"/>
        <v>24.680000000000007</v>
      </c>
      <c r="E16" s="83">
        <f t="shared" si="1"/>
        <v>5.4714345888664744E-2</v>
      </c>
      <c r="G16" s="82"/>
    </row>
    <row r="17" spans="1:11" ht="14.25" x14ac:dyDescent="0.45">
      <c r="A17" s="75" t="s">
        <v>156</v>
      </c>
      <c r="B17" s="75">
        <v>467.51</v>
      </c>
      <c r="C17" s="75">
        <v>472.54</v>
      </c>
      <c r="D17" s="75">
        <f t="shared" si="0"/>
        <v>5.0300000000000296</v>
      </c>
      <c r="E17" s="83">
        <f t="shared" si="1"/>
        <v>1.0759128146991571E-2</v>
      </c>
      <c r="G17" s="82"/>
      <c r="J17" s="89"/>
    </row>
    <row r="18" spans="1:11" ht="14.25" x14ac:dyDescent="0.45">
      <c r="A18" s="75" t="s">
        <v>11</v>
      </c>
      <c r="B18" s="75">
        <v>7406.98</v>
      </c>
      <c r="C18" s="75">
        <v>7672.64</v>
      </c>
      <c r="D18" s="75">
        <f t="shared" si="0"/>
        <v>265.66000000000076</v>
      </c>
      <c r="E18" s="83">
        <f t="shared" ref="E18:E30" si="2">D18/B18</f>
        <v>3.5866169477978986E-2</v>
      </c>
      <c r="G18" s="82"/>
      <c r="J18" s="89"/>
      <c r="K18" s="89"/>
    </row>
    <row r="19" spans="1:11" ht="14.25" x14ac:dyDescent="0.45">
      <c r="A19" s="75" t="s">
        <v>12</v>
      </c>
      <c r="B19" s="75">
        <v>69.5</v>
      </c>
      <c r="C19" s="75">
        <v>73.349999999999994</v>
      </c>
      <c r="D19" s="75">
        <f t="shared" ref="D19:D31" si="3">C19-B19</f>
        <v>3.8499999999999943</v>
      </c>
      <c r="E19" s="83">
        <f t="shared" si="2"/>
        <v>5.5395683453237331E-2</v>
      </c>
      <c r="G19" s="82"/>
    </row>
    <row r="20" spans="1:11" ht="14.25" x14ac:dyDescent="0.45">
      <c r="A20" s="75" t="s">
        <v>13</v>
      </c>
      <c r="B20" s="76">
        <v>15.1</v>
      </c>
      <c r="C20" s="76">
        <v>21.25</v>
      </c>
      <c r="D20" s="75">
        <f t="shared" si="3"/>
        <v>6.15</v>
      </c>
      <c r="E20" s="83">
        <f t="shared" si="2"/>
        <v>0.40728476821192056</v>
      </c>
      <c r="G20" s="82"/>
    </row>
    <row r="21" spans="1:11" ht="14.25" x14ac:dyDescent="0.45">
      <c r="A21" s="75" t="s">
        <v>205</v>
      </c>
      <c r="B21" s="75"/>
      <c r="C21" s="75">
        <v>64.36</v>
      </c>
      <c r="D21" s="75"/>
      <c r="E21" s="83"/>
      <c r="G21" s="82"/>
    </row>
    <row r="22" spans="1:11" ht="14.25" x14ac:dyDescent="0.45">
      <c r="A22" s="75" t="s">
        <v>208</v>
      </c>
      <c r="B22" s="75">
        <v>58.6</v>
      </c>
      <c r="C22" s="75"/>
      <c r="D22" s="75"/>
      <c r="E22" s="83"/>
      <c r="G22" s="82"/>
    </row>
    <row r="23" spans="1:11" ht="14.25" x14ac:dyDescent="0.45">
      <c r="A23" s="75" t="s">
        <v>17</v>
      </c>
      <c r="B23" s="75">
        <v>574.91999999999996</v>
      </c>
      <c r="C23" s="75">
        <v>586.44000000000005</v>
      </c>
      <c r="D23" s="75">
        <f t="shared" si="3"/>
        <v>11.520000000000095</v>
      </c>
      <c r="E23" s="83">
        <f t="shared" si="2"/>
        <v>2.0037570444583763E-2</v>
      </c>
      <c r="G23" s="82"/>
    </row>
    <row r="24" spans="1:11" ht="14.25" x14ac:dyDescent="0.45">
      <c r="A24" s="75" t="s">
        <v>19</v>
      </c>
      <c r="B24" s="75">
        <v>184.65</v>
      </c>
      <c r="C24" s="75">
        <v>185.22</v>
      </c>
      <c r="D24" s="75">
        <f t="shared" si="3"/>
        <v>0.56999999999999318</v>
      </c>
      <c r="E24" s="83">
        <f t="shared" si="2"/>
        <v>3.0869212022745364E-3</v>
      </c>
      <c r="G24" s="82"/>
      <c r="J24" s="89"/>
    </row>
    <row r="25" spans="1:11" ht="14.25" x14ac:dyDescent="0.45">
      <c r="A25" s="75" t="s">
        <v>20</v>
      </c>
      <c r="B25" s="75">
        <v>6453.37</v>
      </c>
      <c r="C25" s="75">
        <v>6608.94</v>
      </c>
      <c r="D25" s="75">
        <f t="shared" si="3"/>
        <v>155.56999999999971</v>
      </c>
      <c r="E25" s="83">
        <f t="shared" si="2"/>
        <v>2.4106784517236687E-2</v>
      </c>
      <c r="G25" s="82"/>
      <c r="J25" s="89"/>
    </row>
    <row r="26" spans="1:11" ht="14.25" x14ac:dyDescent="0.45">
      <c r="A26" s="75" t="s">
        <v>14</v>
      </c>
      <c r="B26" s="75">
        <v>3720.83</v>
      </c>
      <c r="C26" s="75">
        <v>3766.69</v>
      </c>
      <c r="D26" s="75">
        <f t="shared" si="3"/>
        <v>45.860000000000127</v>
      </c>
      <c r="E26" s="83">
        <f t="shared" si="2"/>
        <v>1.2325207010263874E-2</v>
      </c>
      <c r="G26" s="82"/>
      <c r="J26" s="89"/>
    </row>
    <row r="27" spans="1:11" ht="14.25" x14ac:dyDescent="0.45">
      <c r="A27" s="75" t="s">
        <v>15</v>
      </c>
      <c r="B27" s="110">
        <v>98964.93</v>
      </c>
      <c r="C27" s="110">
        <v>101032.28</v>
      </c>
      <c r="D27" s="75">
        <f t="shared" si="3"/>
        <v>2067.3500000000058</v>
      </c>
      <c r="E27" s="83">
        <f t="shared" si="2"/>
        <v>2.0889723258532149E-2</v>
      </c>
      <c r="G27" s="82"/>
      <c r="J27" s="89"/>
    </row>
    <row r="28" spans="1:11" ht="14.25" x14ac:dyDescent="0.45">
      <c r="A28" s="75" t="s">
        <v>16</v>
      </c>
      <c r="B28" s="110">
        <v>16602.63</v>
      </c>
      <c r="C28" s="110">
        <v>16619.919999999998</v>
      </c>
      <c r="D28" s="75">
        <f t="shared" si="3"/>
        <v>17.289999999997235</v>
      </c>
      <c r="E28" s="83">
        <f t="shared" si="2"/>
        <v>1.0414012719669856E-3</v>
      </c>
      <c r="G28" s="82"/>
      <c r="J28" s="89"/>
      <c r="K28" s="89"/>
    </row>
    <row r="29" spans="1:11" ht="14.25" x14ac:dyDescent="0.45">
      <c r="A29" s="75" t="s">
        <v>18</v>
      </c>
      <c r="B29" s="75">
        <v>1188.51</v>
      </c>
      <c r="C29" s="75">
        <v>1307.6600000000001</v>
      </c>
      <c r="D29" s="75">
        <f t="shared" si="3"/>
        <v>119.15000000000009</v>
      </c>
      <c r="E29" s="83">
        <f t="shared" si="2"/>
        <v>0.10025157550209934</v>
      </c>
      <c r="G29" s="82"/>
      <c r="J29" s="89"/>
    </row>
    <row r="30" spans="1:11" ht="14.25" x14ac:dyDescent="0.45">
      <c r="A30" s="75" t="s">
        <v>21</v>
      </c>
      <c r="B30" s="75">
        <v>4287.91</v>
      </c>
      <c r="C30" s="75">
        <v>4329.83</v>
      </c>
      <c r="D30" s="75">
        <f t="shared" si="3"/>
        <v>41.920000000000073</v>
      </c>
      <c r="E30" s="83">
        <f t="shared" si="2"/>
        <v>9.7763245963651459E-3</v>
      </c>
      <c r="G30" s="82"/>
      <c r="J30" s="89"/>
      <c r="K30" s="89"/>
    </row>
    <row r="31" spans="1:11" ht="14.25" x14ac:dyDescent="0.45">
      <c r="A31" s="85" t="s">
        <v>98</v>
      </c>
      <c r="B31" s="86">
        <f>SUM(B4:B30)</f>
        <v>240183.95000000004</v>
      </c>
      <c r="C31" s="86">
        <f>SUM(C4:C30)</f>
        <v>244060.39</v>
      </c>
      <c r="D31" s="87">
        <f t="shared" si="3"/>
        <v>3876.4399999999732</v>
      </c>
      <c r="E31" s="88">
        <f>D31/B31</f>
        <v>1.6139463107339071E-2</v>
      </c>
      <c r="G31" s="82"/>
      <c r="J31" s="89"/>
      <c r="K31" s="89"/>
    </row>
    <row r="32" spans="1:11" ht="14.25" x14ac:dyDescent="0.45">
      <c r="G32" s="82"/>
    </row>
    <row r="33" spans="1:11" s="81" customFormat="1" ht="27.75" x14ac:dyDescent="0.35">
      <c r="A33" s="79" t="s">
        <v>22</v>
      </c>
      <c r="B33" s="80" t="s">
        <v>199</v>
      </c>
      <c r="C33" s="80" t="s">
        <v>204</v>
      </c>
      <c r="D33" s="80" t="s">
        <v>170</v>
      </c>
      <c r="E33" s="80" t="s">
        <v>171</v>
      </c>
      <c r="J33" s="148"/>
    </row>
    <row r="34" spans="1:11" x14ac:dyDescent="0.35">
      <c r="A34" s="75" t="s">
        <v>23</v>
      </c>
      <c r="B34" s="75">
        <v>594.16999999999996</v>
      </c>
      <c r="C34" s="110">
        <v>615.5</v>
      </c>
      <c r="D34" s="75">
        <f>C34-B34</f>
        <v>21.330000000000041</v>
      </c>
      <c r="E34" s="83">
        <f>D34/B34</f>
        <v>3.589881683693226E-2</v>
      </c>
      <c r="J34" s="89"/>
      <c r="K34" s="89"/>
    </row>
    <row r="35" spans="1:11" x14ac:dyDescent="0.35">
      <c r="A35" s="75" t="s">
        <v>24</v>
      </c>
      <c r="B35" s="75">
        <v>121.41</v>
      </c>
      <c r="C35" s="110">
        <v>129.5</v>
      </c>
      <c r="D35" s="75">
        <f t="shared" ref="D35:D46" si="4">C35-B35</f>
        <v>8.0900000000000034</v>
      </c>
      <c r="E35" s="83">
        <f t="shared" ref="E35:E43" si="5">D35/B35</f>
        <v>6.6633720451363176E-2</v>
      </c>
      <c r="J35" s="89"/>
      <c r="K35" s="89"/>
    </row>
    <row r="36" spans="1:11" x14ac:dyDescent="0.35">
      <c r="A36" s="75" t="s">
        <v>25</v>
      </c>
      <c r="B36" s="75">
        <v>330.89</v>
      </c>
      <c r="C36" s="75">
        <v>316.33</v>
      </c>
      <c r="D36" s="75">
        <f t="shared" si="4"/>
        <v>-14.560000000000002</v>
      </c>
      <c r="E36" s="83">
        <f t="shared" si="5"/>
        <v>-4.4002538607996626E-2</v>
      </c>
    </row>
    <row r="37" spans="1:11" x14ac:dyDescent="0.35">
      <c r="A37" s="75" t="s">
        <v>26</v>
      </c>
      <c r="B37" s="75">
        <v>51.48</v>
      </c>
      <c r="C37" s="75">
        <v>55.24</v>
      </c>
      <c r="D37" s="75">
        <f t="shared" si="4"/>
        <v>3.7600000000000051</v>
      </c>
      <c r="E37" s="83">
        <f t="shared" si="5"/>
        <v>7.3038073038073137E-2</v>
      </c>
    </row>
    <row r="38" spans="1:11" x14ac:dyDescent="0.35">
      <c r="A38" s="75" t="s">
        <v>31</v>
      </c>
      <c r="B38" s="75">
        <v>46.79</v>
      </c>
      <c r="C38" s="110">
        <v>60.34</v>
      </c>
      <c r="D38" s="75">
        <f t="shared" si="4"/>
        <v>13.550000000000004</v>
      </c>
      <c r="E38" s="83">
        <f t="shared" si="5"/>
        <v>0.28959179311818772</v>
      </c>
      <c r="J38" s="89"/>
      <c r="K38" s="89"/>
    </row>
    <row r="39" spans="1:11" x14ac:dyDescent="0.35">
      <c r="A39" s="75" t="s">
        <v>27</v>
      </c>
      <c r="B39" s="75">
        <v>261.81</v>
      </c>
      <c r="C39" s="75">
        <v>278.16000000000003</v>
      </c>
      <c r="D39" s="75">
        <f t="shared" si="4"/>
        <v>16.350000000000023</v>
      </c>
      <c r="E39" s="83">
        <f t="shared" si="5"/>
        <v>6.2449868225048784E-2</v>
      </c>
    </row>
    <row r="40" spans="1:11" x14ac:dyDescent="0.35">
      <c r="A40" s="75" t="s">
        <v>144</v>
      </c>
      <c r="B40" s="75">
        <v>332.14</v>
      </c>
      <c r="C40" s="110">
        <v>341.43</v>
      </c>
      <c r="D40" s="75">
        <f t="shared" ref="D40" si="6">C40-B40</f>
        <v>9.2900000000000205</v>
      </c>
      <c r="E40" s="83">
        <f t="shared" ref="E40" si="7">D40/B40</f>
        <v>2.7970133076413623E-2</v>
      </c>
      <c r="J40" s="89"/>
      <c r="K40" s="89"/>
    </row>
    <row r="41" spans="1:11" x14ac:dyDescent="0.35">
      <c r="A41" s="75" t="s">
        <v>28</v>
      </c>
      <c r="B41" s="75">
        <v>285.63</v>
      </c>
      <c r="C41" s="75">
        <v>294.16000000000003</v>
      </c>
      <c r="D41" s="75">
        <f t="shared" si="4"/>
        <v>8.5300000000000296</v>
      </c>
      <c r="E41" s="83">
        <f t="shared" si="5"/>
        <v>2.9863809823898153E-2</v>
      </c>
    </row>
    <row r="42" spans="1:11" x14ac:dyDescent="0.35">
      <c r="A42" s="75" t="s">
        <v>29</v>
      </c>
      <c r="B42" s="75">
        <v>131.01</v>
      </c>
      <c r="C42" s="75">
        <v>143.84</v>
      </c>
      <c r="D42" s="75">
        <f t="shared" si="4"/>
        <v>12.830000000000013</v>
      </c>
      <c r="E42" s="83">
        <f t="shared" si="5"/>
        <v>9.7931455614075361E-2</v>
      </c>
    </row>
    <row r="43" spans="1:11" x14ac:dyDescent="0.35">
      <c r="A43" s="136" t="s">
        <v>182</v>
      </c>
      <c r="B43" s="75">
        <v>10.65</v>
      </c>
      <c r="C43" s="75">
        <v>14.6</v>
      </c>
      <c r="D43" s="75">
        <f t="shared" si="4"/>
        <v>3.9499999999999993</v>
      </c>
      <c r="E43" s="83">
        <f t="shared" si="5"/>
        <v>0.37089201877934264</v>
      </c>
      <c r="J43" s="89"/>
    </row>
    <row r="44" spans="1:11" ht="13.9" x14ac:dyDescent="0.4">
      <c r="A44" s="85" t="s">
        <v>100</v>
      </c>
      <c r="B44" s="87">
        <f>SUM(B34:B43)</f>
        <v>2165.98</v>
      </c>
      <c r="C44" s="87">
        <f>SUM(C34:C43)</f>
        <v>2249.1</v>
      </c>
      <c r="D44" s="87">
        <f t="shared" si="4"/>
        <v>83.119999999999891</v>
      </c>
      <c r="E44" s="88">
        <f>D44/B44</f>
        <v>3.8375238921873653E-2</v>
      </c>
    </row>
    <row r="45" spans="1:11" ht="13.9" x14ac:dyDescent="0.35">
      <c r="A45" s="90"/>
      <c r="E45" s="91"/>
    </row>
    <row r="46" spans="1:11" ht="13.9" x14ac:dyDescent="0.4">
      <c r="A46" s="92" t="s">
        <v>99</v>
      </c>
      <c r="B46" s="86">
        <f>B31+B44</f>
        <v>242349.93000000005</v>
      </c>
      <c r="C46" s="86">
        <f>C31+C44</f>
        <v>246309.49000000002</v>
      </c>
      <c r="D46" s="87">
        <f t="shared" si="4"/>
        <v>3959.5599999999686</v>
      </c>
      <c r="E46" s="88">
        <f>D46/B46</f>
        <v>1.6338193289348043E-2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topLeftCell="A23" zoomScaleNormal="100" workbookViewId="0">
      <selection activeCell="D22" sqref="D22"/>
    </sheetView>
  </sheetViews>
  <sheetFormatPr defaultColWidth="8.796875" defaultRowHeight="13.5" x14ac:dyDescent="0.35"/>
  <cols>
    <col min="1" max="1" width="66" style="15" bestFit="1" customWidth="1"/>
    <col min="2" max="2" width="12" style="35" bestFit="1" customWidth="1"/>
    <col min="3" max="4" width="10.796875" style="15" bestFit="1" customWidth="1"/>
    <col min="5" max="5" width="12" style="15" bestFit="1" customWidth="1"/>
    <col min="6" max="6" width="16" style="15" bestFit="1" customWidth="1"/>
    <col min="7" max="7" width="30" style="15" bestFit="1" customWidth="1"/>
    <col min="8" max="8" width="22.796875" style="15" bestFit="1" customWidth="1"/>
    <col min="9" max="9" width="31" style="15" bestFit="1" customWidth="1"/>
    <col min="10" max="10" width="10" style="15" bestFit="1" customWidth="1"/>
    <col min="11" max="11" width="21" style="15" bestFit="1" customWidth="1"/>
    <col min="12" max="12" width="15.796875" style="15" bestFit="1" customWidth="1"/>
    <col min="13" max="13" width="23.796875" style="15" bestFit="1" customWidth="1"/>
    <col min="14" max="16384" width="8.796875" style="15"/>
  </cols>
  <sheetData>
    <row r="1" spans="1:4" ht="28.15" x14ac:dyDescent="0.45">
      <c r="A1" s="27" t="s">
        <v>111</v>
      </c>
      <c r="B1" s="34" t="s">
        <v>32</v>
      </c>
      <c r="D1"/>
    </row>
    <row r="2" spans="1:4" ht="14.25" x14ac:dyDescent="0.45">
      <c r="A2" s="19" t="s">
        <v>101</v>
      </c>
      <c r="B2" s="17">
        <v>58822.04</v>
      </c>
      <c r="D2"/>
    </row>
    <row r="3" spans="1:4" ht="14.25" x14ac:dyDescent="0.45">
      <c r="A3" s="19" t="s">
        <v>79</v>
      </c>
      <c r="B3" s="17">
        <v>39143.870000000003</v>
      </c>
      <c r="D3"/>
    </row>
    <row r="4" spans="1:4" ht="14.25" x14ac:dyDescent="0.45">
      <c r="A4" s="19" t="s">
        <v>102</v>
      </c>
      <c r="B4" s="17">
        <v>15156.86</v>
      </c>
      <c r="D4" s="68"/>
    </row>
    <row r="5" spans="1:4" ht="14.25" x14ac:dyDescent="0.45">
      <c r="A5" s="19" t="s">
        <v>103</v>
      </c>
      <c r="B5" s="117">
        <v>14447.64</v>
      </c>
      <c r="C5" s="22"/>
      <c r="D5"/>
    </row>
    <row r="6" spans="1:4" ht="14.25" x14ac:dyDescent="0.45">
      <c r="A6" s="19" t="s">
        <v>56</v>
      </c>
      <c r="B6" s="17">
        <v>11907.47</v>
      </c>
      <c r="D6"/>
    </row>
    <row r="7" spans="1:4" ht="14.25" x14ac:dyDescent="0.45">
      <c r="A7" s="75" t="s">
        <v>57</v>
      </c>
      <c r="B7" s="17">
        <v>11337.25</v>
      </c>
      <c r="D7"/>
    </row>
    <row r="8" spans="1:4" ht="14.25" x14ac:dyDescent="0.45">
      <c r="A8" s="19" t="s">
        <v>145</v>
      </c>
      <c r="B8" s="39">
        <v>4952.43</v>
      </c>
      <c r="D8"/>
    </row>
    <row r="9" spans="1:4" ht="14.25" x14ac:dyDescent="0.45">
      <c r="A9" s="19" t="s">
        <v>104</v>
      </c>
      <c r="B9" s="71">
        <v>4612.59</v>
      </c>
      <c r="D9"/>
    </row>
    <row r="10" spans="1:4" ht="14.25" x14ac:dyDescent="0.45">
      <c r="A10" s="19" t="s">
        <v>105</v>
      </c>
      <c r="B10" s="71">
        <v>4363.83</v>
      </c>
      <c r="D10"/>
    </row>
    <row r="11" spans="1:4" ht="14.25" x14ac:dyDescent="0.45">
      <c r="A11" s="19" t="s">
        <v>80</v>
      </c>
      <c r="B11" s="39">
        <v>4346.8999999999996</v>
      </c>
      <c r="D11"/>
    </row>
    <row r="12" spans="1:4" ht="14.25" x14ac:dyDescent="0.45">
      <c r="A12" s="19" t="s">
        <v>106</v>
      </c>
      <c r="B12" s="71">
        <v>3502.62</v>
      </c>
      <c r="D12"/>
    </row>
    <row r="13" spans="1:4" ht="14.25" x14ac:dyDescent="0.45">
      <c r="A13" s="19" t="s">
        <v>81</v>
      </c>
      <c r="B13" s="39">
        <v>2689.09</v>
      </c>
      <c r="D13"/>
    </row>
    <row r="14" spans="1:4" ht="14.25" x14ac:dyDescent="0.45">
      <c r="A14" s="19" t="s">
        <v>107</v>
      </c>
      <c r="B14" s="71">
        <v>2342.36</v>
      </c>
      <c r="D14"/>
    </row>
    <row r="15" spans="1:4" ht="14.25" x14ac:dyDescent="0.45">
      <c r="A15" s="19" t="s">
        <v>141</v>
      </c>
      <c r="B15" s="39">
        <v>2022.99</v>
      </c>
      <c r="D15"/>
    </row>
    <row r="16" spans="1:4" x14ac:dyDescent="0.35">
      <c r="A16" s="19" t="s">
        <v>84</v>
      </c>
      <c r="B16" s="39">
        <v>1844.12</v>
      </c>
    </row>
    <row r="17" spans="1:6" x14ac:dyDescent="0.35">
      <c r="A17" s="19" t="s">
        <v>201</v>
      </c>
      <c r="B17" s="71">
        <v>1483.08</v>
      </c>
    </row>
    <row r="18" spans="1:6" x14ac:dyDescent="0.35">
      <c r="A18" s="19" t="s">
        <v>108</v>
      </c>
      <c r="B18" s="71">
        <v>1317.59</v>
      </c>
    </row>
    <row r="19" spans="1:6" x14ac:dyDescent="0.35">
      <c r="A19" s="19" t="s">
        <v>200</v>
      </c>
      <c r="B19" s="71">
        <v>1214.5899999999999</v>
      </c>
    </row>
    <row r="20" spans="1:6" x14ac:dyDescent="0.35">
      <c r="A20" s="19" t="s">
        <v>109</v>
      </c>
      <c r="B20" s="71">
        <v>1186.48</v>
      </c>
    </row>
    <row r="21" spans="1:6" x14ac:dyDescent="0.35">
      <c r="A21" s="19" t="s">
        <v>181</v>
      </c>
      <c r="B21" s="71">
        <v>1157.28</v>
      </c>
    </row>
    <row r="22" spans="1:6" x14ac:dyDescent="0.35">
      <c r="A22" s="19" t="s">
        <v>110</v>
      </c>
      <c r="B22" s="71">
        <v>1102.1199999999999</v>
      </c>
    </row>
    <row r="23" spans="1:6" x14ac:dyDescent="0.35">
      <c r="A23" s="19" t="s">
        <v>180</v>
      </c>
      <c r="B23" s="71">
        <v>1007.18</v>
      </c>
      <c r="C23" s="22"/>
    </row>
    <row r="24" spans="1:6" x14ac:dyDescent="0.35">
      <c r="A24" s="19" t="s">
        <v>93</v>
      </c>
      <c r="B24" s="39">
        <v>970.18</v>
      </c>
      <c r="C24" s="22"/>
    </row>
    <row r="25" spans="1:6" x14ac:dyDescent="0.35">
      <c r="A25" s="19" t="s">
        <v>83</v>
      </c>
      <c r="B25" s="39">
        <v>945.33</v>
      </c>
      <c r="C25" s="22"/>
      <c r="D25" s="22"/>
    </row>
    <row r="26" spans="1:6" x14ac:dyDescent="0.35">
      <c r="A26" s="19" t="s">
        <v>58</v>
      </c>
      <c r="B26" s="117">
        <v>32402.48</v>
      </c>
      <c r="C26" s="22"/>
      <c r="D26" s="22"/>
    </row>
    <row r="27" spans="1:6" ht="13.9" x14ac:dyDescent="0.4">
      <c r="A27" s="145" t="s">
        <v>4</v>
      </c>
      <c r="B27" s="146">
        <v>224278.37</v>
      </c>
      <c r="C27" s="22"/>
    </row>
    <row r="29" spans="1:6" x14ac:dyDescent="0.35">
      <c r="C29" s="72"/>
    </row>
    <row r="30" spans="1:6" ht="13.9" x14ac:dyDescent="0.4">
      <c r="A30" s="28" t="s">
        <v>142</v>
      </c>
      <c r="B30" s="34" t="s">
        <v>32</v>
      </c>
      <c r="C30" s="72"/>
    </row>
    <row r="31" spans="1:6" x14ac:dyDescent="0.35">
      <c r="A31" s="19" t="s">
        <v>185</v>
      </c>
      <c r="B31" s="17">
        <v>5741.53</v>
      </c>
      <c r="C31" s="72"/>
      <c r="F31" s="22"/>
    </row>
    <row r="32" spans="1:6" x14ac:dyDescent="0.35">
      <c r="A32" s="19" t="s">
        <v>186</v>
      </c>
      <c r="B32" s="17">
        <v>4421.4399999999996</v>
      </c>
      <c r="C32" s="72"/>
      <c r="F32" s="22"/>
    </row>
    <row r="33" spans="1:6" x14ac:dyDescent="0.35">
      <c r="A33" s="19" t="s">
        <v>187</v>
      </c>
      <c r="B33" s="17">
        <v>3250.79</v>
      </c>
      <c r="C33" s="72"/>
      <c r="F33" s="22"/>
    </row>
    <row r="34" spans="1:6" x14ac:dyDescent="0.35">
      <c r="A34" s="19" t="s">
        <v>188</v>
      </c>
      <c r="B34" s="17">
        <v>1465.89</v>
      </c>
      <c r="C34" s="72"/>
      <c r="F34" s="22"/>
    </row>
    <row r="35" spans="1:6" x14ac:dyDescent="0.35">
      <c r="A35" s="19" t="s">
        <v>192</v>
      </c>
      <c r="B35" s="17">
        <v>1296.76</v>
      </c>
      <c r="C35" s="72"/>
      <c r="F35" s="22"/>
    </row>
    <row r="36" spans="1:6" x14ac:dyDescent="0.35">
      <c r="A36" s="19" t="s">
        <v>189</v>
      </c>
      <c r="B36" s="17">
        <v>1279.45</v>
      </c>
      <c r="C36" s="72"/>
      <c r="F36" s="22"/>
    </row>
    <row r="37" spans="1:6" x14ac:dyDescent="0.35">
      <c r="A37" s="19" t="s">
        <v>191</v>
      </c>
      <c r="B37" s="17">
        <v>1273.31</v>
      </c>
      <c r="C37" s="72"/>
      <c r="F37" s="22"/>
    </row>
    <row r="38" spans="1:6" x14ac:dyDescent="0.35">
      <c r="A38" s="19" t="s">
        <v>190</v>
      </c>
      <c r="B38" s="17">
        <v>1190.2</v>
      </c>
      <c r="C38" s="72"/>
      <c r="F38" s="22"/>
    </row>
    <row r="39" spans="1:6" x14ac:dyDescent="0.35">
      <c r="A39" s="19" t="s">
        <v>193</v>
      </c>
      <c r="B39" s="19">
        <v>942.61</v>
      </c>
      <c r="C39" s="72"/>
    </row>
    <row r="40" spans="1:6" x14ac:dyDescent="0.35">
      <c r="A40" s="19" t="s">
        <v>195</v>
      </c>
      <c r="B40" s="71">
        <v>448.3</v>
      </c>
      <c r="C40" s="72"/>
    </row>
    <row r="41" spans="1:6" x14ac:dyDescent="0.35">
      <c r="A41" s="19" t="s">
        <v>194</v>
      </c>
      <c r="B41" s="71">
        <v>417.39</v>
      </c>
      <c r="C41" s="72"/>
      <c r="D41" s="22"/>
    </row>
    <row r="42" spans="1:6" x14ac:dyDescent="0.35">
      <c r="A42" s="19" t="s">
        <v>196</v>
      </c>
      <c r="B42" s="71">
        <v>303.45</v>
      </c>
    </row>
    <row r="43" spans="1:6" ht="13.9" x14ac:dyDescent="0.4">
      <c r="A43" s="8" t="s">
        <v>4</v>
      </c>
      <c r="B43" s="73">
        <f>SUM(B31:B42)</f>
        <v>22031.119999999999</v>
      </c>
      <c r="F43" s="22"/>
    </row>
  </sheetData>
  <sortState xmlns:xlrd2="http://schemas.microsoft.com/office/spreadsheetml/2017/richdata2" ref="A2:B25">
    <sortCondition descending="1" ref="B2:B25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7"/>
  <sheetViews>
    <sheetView zoomScale="99" zoomScaleNormal="99" workbookViewId="0">
      <selection activeCell="E27" sqref="E27"/>
    </sheetView>
  </sheetViews>
  <sheetFormatPr defaultColWidth="8.796875" defaultRowHeight="13.5" x14ac:dyDescent="0.35"/>
  <cols>
    <col min="1" max="1" width="48.265625" style="15" bestFit="1" customWidth="1"/>
    <col min="2" max="2" width="15" style="15" customWidth="1"/>
    <col min="3" max="3" width="14" style="15" customWidth="1"/>
    <col min="4" max="4" width="13" style="15" customWidth="1"/>
    <col min="5" max="5" width="9" style="15" customWidth="1"/>
    <col min="6" max="6" width="12" style="15" customWidth="1"/>
    <col min="7" max="7" width="12.796875" style="15" bestFit="1" customWidth="1"/>
    <col min="8" max="8" width="10.265625" style="15" bestFit="1" customWidth="1"/>
    <col min="9" max="9" width="25.73046875" style="15" customWidth="1"/>
    <col min="10" max="10" width="13" style="15" customWidth="1"/>
    <col min="11" max="16384" width="8.796875" style="15"/>
  </cols>
  <sheetData>
    <row r="1" spans="1:12" ht="55.5" x14ac:dyDescent="0.4">
      <c r="A1" s="21"/>
      <c r="B1" s="154" t="s">
        <v>112</v>
      </c>
      <c r="C1" s="155"/>
      <c r="D1" s="155" t="s">
        <v>113</v>
      </c>
      <c r="E1" s="155"/>
      <c r="F1" s="36" t="s">
        <v>4</v>
      </c>
      <c r="G1" s="37" t="s">
        <v>114</v>
      </c>
    </row>
    <row r="2" spans="1:12" x14ac:dyDescent="0.35">
      <c r="A2" s="19" t="s">
        <v>130</v>
      </c>
      <c r="B2" s="39">
        <v>5473.23</v>
      </c>
      <c r="C2" s="62">
        <f>B2/$F2</f>
        <v>0.98951229742336255</v>
      </c>
      <c r="D2" s="19">
        <v>58.01</v>
      </c>
      <c r="E2" s="62">
        <f>D2/$F2</f>
        <v>1.0487702576637427E-2</v>
      </c>
      <c r="F2" s="39">
        <v>5531.24</v>
      </c>
      <c r="G2" s="62">
        <f>F2/F$21</f>
        <v>2.2460419846661802E-2</v>
      </c>
      <c r="I2" s="22"/>
      <c r="L2" s="22"/>
    </row>
    <row r="3" spans="1:12" x14ac:dyDescent="0.35">
      <c r="A3" s="19" t="s">
        <v>131</v>
      </c>
      <c r="B3" s="39">
        <v>9377.98</v>
      </c>
      <c r="C3" s="62">
        <f t="shared" ref="C3:E21" si="0">B3/$F3</f>
        <v>0.92732204288156694</v>
      </c>
      <c r="D3" s="19">
        <v>734.99</v>
      </c>
      <c r="E3" s="62">
        <f t="shared" si="0"/>
        <v>7.267795711843307E-2</v>
      </c>
      <c r="F3" s="39">
        <v>10112.969999999999</v>
      </c>
      <c r="G3" s="62">
        <f t="shared" ref="G3:G21" si="1">F3/F$21</f>
        <v>4.1065213604308509E-2</v>
      </c>
      <c r="I3" s="22"/>
      <c r="L3" s="22"/>
    </row>
    <row r="4" spans="1:12" x14ac:dyDescent="0.35">
      <c r="A4" s="19" t="s">
        <v>132</v>
      </c>
      <c r="B4" s="17">
        <v>18163.060000000001</v>
      </c>
      <c r="C4" s="62">
        <f t="shared" si="0"/>
        <v>0.94587693693740627</v>
      </c>
      <c r="D4" s="19">
        <v>1039.29</v>
      </c>
      <c r="E4" s="62">
        <f t="shared" si="0"/>
        <v>5.4123063062593901E-2</v>
      </c>
      <c r="F4" s="17">
        <v>19202.349999999999</v>
      </c>
      <c r="G4" s="62">
        <f t="shared" si="1"/>
        <v>7.7973988299648217E-2</v>
      </c>
      <c r="I4" s="22"/>
      <c r="L4" s="22"/>
    </row>
    <row r="5" spans="1:12" x14ac:dyDescent="0.35">
      <c r="A5" s="19" t="s">
        <v>133</v>
      </c>
      <c r="B5" s="39">
        <v>3819.79</v>
      </c>
      <c r="C5" s="62">
        <f t="shared" si="0"/>
        <v>0.99514125530163289</v>
      </c>
      <c r="D5" s="19">
        <v>18.649999999999999</v>
      </c>
      <c r="E5" s="62">
        <f t="shared" si="0"/>
        <v>4.8587446983670447E-3</v>
      </c>
      <c r="F5" s="39">
        <v>3838.44</v>
      </c>
      <c r="G5" s="62">
        <f t="shared" si="1"/>
        <v>1.5586554544048085E-2</v>
      </c>
      <c r="I5" s="22"/>
      <c r="J5" s="22"/>
      <c r="L5" s="22"/>
    </row>
    <row r="6" spans="1:12" x14ac:dyDescent="0.35">
      <c r="A6" s="19" t="s">
        <v>39</v>
      </c>
      <c r="B6" s="17">
        <v>35498.870000000003</v>
      </c>
      <c r="C6" s="62">
        <f t="shared" si="0"/>
        <v>0.71117259666595689</v>
      </c>
      <c r="D6" s="17">
        <v>14417.1</v>
      </c>
      <c r="E6" s="62">
        <f t="shared" si="0"/>
        <v>0.28882740333404322</v>
      </c>
      <c r="F6" s="17">
        <v>49915.97</v>
      </c>
      <c r="G6" s="62">
        <f t="shared" si="1"/>
        <v>0.20269119460615975</v>
      </c>
      <c r="I6" s="22"/>
      <c r="L6" s="22"/>
    </row>
    <row r="7" spans="1:12" x14ac:dyDescent="0.35">
      <c r="A7" s="75" t="s">
        <v>40</v>
      </c>
      <c r="B7" s="17">
        <v>13983.53</v>
      </c>
      <c r="C7" s="62">
        <f t="shared" si="0"/>
        <v>0.95575454108023583</v>
      </c>
      <c r="D7" s="19">
        <v>647.35</v>
      </c>
      <c r="E7" s="62">
        <f t="shared" si="0"/>
        <v>4.4245458919764231E-2</v>
      </c>
      <c r="F7" s="17">
        <v>14630.88</v>
      </c>
      <c r="G7" s="62">
        <f t="shared" si="1"/>
        <v>5.941085679271324E-2</v>
      </c>
      <c r="I7" s="22"/>
      <c r="J7" s="22"/>
      <c r="L7" s="22"/>
    </row>
    <row r="8" spans="1:12" x14ac:dyDescent="0.35">
      <c r="A8" s="19" t="s">
        <v>41</v>
      </c>
      <c r="B8" s="17">
        <v>10185.23</v>
      </c>
      <c r="C8" s="62">
        <f t="shared" si="0"/>
        <v>0.95728095115016798</v>
      </c>
      <c r="D8" s="17">
        <v>454.52</v>
      </c>
      <c r="E8" s="62">
        <f t="shared" si="0"/>
        <v>4.2719048849831999E-2</v>
      </c>
      <c r="F8" s="17">
        <v>10639.75</v>
      </c>
      <c r="G8" s="62">
        <f t="shared" si="1"/>
        <v>4.3204281872332405E-2</v>
      </c>
      <c r="I8" s="22"/>
      <c r="L8" s="22"/>
    </row>
    <row r="9" spans="1:12" x14ac:dyDescent="0.35">
      <c r="A9" s="19" t="s">
        <v>134</v>
      </c>
      <c r="B9" s="39">
        <v>4824.28</v>
      </c>
      <c r="C9" s="62">
        <f t="shared" si="0"/>
        <v>0.97723364130071477</v>
      </c>
      <c r="D9" s="19">
        <v>112.39</v>
      </c>
      <c r="E9" s="62">
        <f t="shared" si="0"/>
        <v>2.2766358699285144E-2</v>
      </c>
      <c r="F9" s="39">
        <v>4936.67</v>
      </c>
      <c r="G9" s="62">
        <f t="shared" si="1"/>
        <v>2.0046080235972388E-2</v>
      </c>
      <c r="I9" s="22"/>
      <c r="L9" s="22"/>
    </row>
    <row r="10" spans="1:12" x14ac:dyDescent="0.35">
      <c r="A10" s="19" t="s">
        <v>42</v>
      </c>
      <c r="B10" s="17">
        <v>20821.72</v>
      </c>
      <c r="C10" s="62">
        <f t="shared" si="0"/>
        <v>0.96448335616187719</v>
      </c>
      <c r="D10" s="19">
        <v>766.75</v>
      </c>
      <c r="E10" s="62">
        <f t="shared" si="0"/>
        <v>3.5516643838122849E-2</v>
      </c>
      <c r="F10" s="17">
        <v>21588.47</v>
      </c>
      <c r="G10" s="62">
        <f t="shared" si="1"/>
        <v>8.7663182224431216E-2</v>
      </c>
      <c r="I10" s="22"/>
      <c r="L10" s="22"/>
    </row>
    <row r="11" spans="1:12" x14ac:dyDescent="0.35">
      <c r="A11" s="19" t="s">
        <v>43</v>
      </c>
      <c r="B11" s="17">
        <v>17135.150000000001</v>
      </c>
      <c r="C11" s="62">
        <f t="shared" si="0"/>
        <v>0.96550851736153387</v>
      </c>
      <c r="D11" s="19">
        <v>612.13</v>
      </c>
      <c r="E11" s="62">
        <f t="shared" si="0"/>
        <v>3.4491482638466291E-2</v>
      </c>
      <c r="F11" s="17">
        <v>17747.28</v>
      </c>
      <c r="G11" s="62">
        <f>F11/F$21</f>
        <v>7.2065460897784955E-2</v>
      </c>
      <c r="I11" s="22"/>
      <c r="L11" s="22"/>
    </row>
    <row r="12" spans="1:12" x14ac:dyDescent="0.35">
      <c r="A12" s="19" t="s">
        <v>135</v>
      </c>
      <c r="B12" s="17">
        <v>11579.3</v>
      </c>
      <c r="C12" s="62">
        <f t="shared" si="0"/>
        <v>0.97493721041646142</v>
      </c>
      <c r="D12" s="19">
        <v>297.67</v>
      </c>
      <c r="E12" s="62">
        <f t="shared" si="0"/>
        <v>2.5062789583538567E-2</v>
      </c>
      <c r="F12" s="17">
        <v>11876.97</v>
      </c>
      <c r="G12" s="62">
        <f t="shared" si="1"/>
        <v>4.8228197060009477E-2</v>
      </c>
      <c r="I12" s="22"/>
      <c r="L12" s="22"/>
    </row>
    <row r="13" spans="1:12" x14ac:dyDescent="0.35">
      <c r="A13" s="19" t="s">
        <v>136</v>
      </c>
      <c r="B13" s="39">
        <v>6840.14</v>
      </c>
      <c r="C13" s="62">
        <f t="shared" si="0"/>
        <v>0.9653129511581402</v>
      </c>
      <c r="D13" s="19">
        <v>245.79</v>
      </c>
      <c r="E13" s="62">
        <f t="shared" si="0"/>
        <v>3.4687048841859851E-2</v>
      </c>
      <c r="F13" s="39">
        <v>7085.93</v>
      </c>
      <c r="G13" s="62">
        <f t="shared" si="1"/>
        <v>2.8773469023954171E-2</v>
      </c>
      <c r="I13" s="22"/>
      <c r="L13" s="22"/>
    </row>
    <row r="14" spans="1:12" x14ac:dyDescent="0.35">
      <c r="A14" s="19" t="s">
        <v>137</v>
      </c>
      <c r="B14" s="17">
        <v>10035.950000000001</v>
      </c>
      <c r="C14" s="62">
        <f t="shared" si="0"/>
        <v>0.98205845801571545</v>
      </c>
      <c r="D14" s="19">
        <v>183.35</v>
      </c>
      <c r="E14" s="62">
        <f t="shared" si="0"/>
        <v>1.7941541984284638E-2</v>
      </c>
      <c r="F14" s="17">
        <v>10219.299999999999</v>
      </c>
      <c r="G14" s="62">
        <f t="shared" si="1"/>
        <v>4.1496982329277149E-2</v>
      </c>
      <c r="I14" s="22"/>
      <c r="L14" s="22"/>
    </row>
    <row r="15" spans="1:12" x14ac:dyDescent="0.35">
      <c r="A15" s="19" t="s">
        <v>138</v>
      </c>
      <c r="B15" s="39">
        <v>3900.25</v>
      </c>
      <c r="C15" s="62">
        <f t="shared" si="0"/>
        <v>0.98811800919650883</v>
      </c>
      <c r="D15" s="19">
        <v>46.9</v>
      </c>
      <c r="E15" s="62">
        <f t="shared" si="0"/>
        <v>1.1881990803491126E-2</v>
      </c>
      <c r="F15" s="39">
        <v>3947.15</v>
      </c>
      <c r="G15" s="62">
        <f t="shared" si="1"/>
        <v>1.6027987611774416E-2</v>
      </c>
      <c r="I15" s="22"/>
      <c r="L15" s="22"/>
    </row>
    <row r="16" spans="1:12" x14ac:dyDescent="0.35">
      <c r="A16" s="19" t="s">
        <v>139</v>
      </c>
      <c r="B16" s="39">
        <v>6007.35</v>
      </c>
      <c r="C16" s="62">
        <f t="shared" si="0"/>
        <v>0.96934173477373398</v>
      </c>
      <c r="D16" s="19">
        <v>190</v>
      </c>
      <c r="E16" s="62">
        <f t="shared" si="0"/>
        <v>3.0658265226266062E-2</v>
      </c>
      <c r="F16" s="39">
        <v>6197.35</v>
      </c>
      <c r="G16" s="62">
        <f t="shared" si="1"/>
        <v>2.5165258230832422E-2</v>
      </c>
      <c r="I16" s="22"/>
      <c r="L16" s="22"/>
    </row>
    <row r="17" spans="1:15" x14ac:dyDescent="0.35">
      <c r="A17" s="19" t="s">
        <v>44</v>
      </c>
      <c r="B17" s="17">
        <v>13785.64</v>
      </c>
      <c r="C17" s="62">
        <f t="shared" si="0"/>
        <v>0.95964325343290602</v>
      </c>
      <c r="D17" s="19">
        <v>579.74</v>
      </c>
      <c r="E17" s="62">
        <f t="shared" si="0"/>
        <v>4.0356746567093947E-2</v>
      </c>
      <c r="F17" s="17">
        <v>14365.38</v>
      </c>
      <c r="G17" s="62">
        <f t="shared" si="1"/>
        <v>5.833275469096233E-2</v>
      </c>
      <c r="I17" s="22"/>
      <c r="L17" s="22"/>
    </row>
    <row r="18" spans="1:15" x14ac:dyDescent="0.35">
      <c r="A18" s="19" t="s">
        <v>45</v>
      </c>
      <c r="B18" s="39">
        <v>8061.84</v>
      </c>
      <c r="C18" s="62">
        <f t="shared" si="0"/>
        <v>0.94150346910389571</v>
      </c>
      <c r="D18" s="19">
        <v>500.89</v>
      </c>
      <c r="E18" s="62">
        <f t="shared" si="0"/>
        <v>5.8496530896104397E-2</v>
      </c>
      <c r="F18" s="39">
        <v>8562.73</v>
      </c>
      <c r="G18" s="62">
        <f t="shared" si="1"/>
        <v>3.4770234311584096E-2</v>
      </c>
      <c r="I18" s="22"/>
      <c r="L18" s="22"/>
    </row>
    <row r="19" spans="1:15" x14ac:dyDescent="0.35">
      <c r="A19" s="19" t="s">
        <v>46</v>
      </c>
      <c r="B19" s="17">
        <v>12903.7</v>
      </c>
      <c r="C19" s="62">
        <f t="shared" si="0"/>
        <v>0.94769628947418671</v>
      </c>
      <c r="D19" s="19">
        <v>712.16</v>
      </c>
      <c r="E19" s="62">
        <f t="shared" si="0"/>
        <v>5.2303710525813278E-2</v>
      </c>
      <c r="F19" s="17">
        <v>13615.86</v>
      </c>
      <c r="G19" s="62">
        <f>F19/F$21</f>
        <v>5.5289217638968581E-2</v>
      </c>
      <c r="I19" s="22"/>
      <c r="L19" s="22"/>
    </row>
    <row r="20" spans="1:15" x14ac:dyDescent="0.35">
      <c r="A20" s="19" t="s">
        <v>47</v>
      </c>
      <c r="B20" s="17">
        <v>11841.23</v>
      </c>
      <c r="C20" s="62">
        <f t="shared" si="0"/>
        <v>0.96651977200991557</v>
      </c>
      <c r="D20" s="19">
        <v>410.18</v>
      </c>
      <c r="E20" s="62">
        <f t="shared" si="0"/>
        <v>3.3480227990084405E-2</v>
      </c>
      <c r="F20" s="17">
        <v>12251.41</v>
      </c>
      <c r="G20" s="62">
        <f t="shared" si="1"/>
        <v>4.9748666178576748E-2</v>
      </c>
      <c r="I20" s="22"/>
      <c r="L20" s="22"/>
    </row>
    <row r="21" spans="1:15" ht="13.9" x14ac:dyDescent="0.4">
      <c r="A21" s="28" t="s">
        <v>143</v>
      </c>
      <c r="B21" s="144">
        <v>224238.24</v>
      </c>
      <c r="C21" s="56">
        <f t="shared" si="0"/>
        <v>0.91055260955527373</v>
      </c>
      <c r="D21" s="144">
        <v>22027.86</v>
      </c>
      <c r="E21" s="56">
        <f t="shared" si="0"/>
        <v>8.9447390444726257E-2</v>
      </c>
      <c r="F21" s="144">
        <v>246266.1</v>
      </c>
      <c r="G21" s="56">
        <f t="shared" si="1"/>
        <v>1</v>
      </c>
      <c r="I21" s="22"/>
      <c r="L21" s="22"/>
    </row>
    <row r="22" spans="1:15" x14ac:dyDescent="0.35">
      <c r="H22" s="22"/>
      <c r="I22" s="22"/>
      <c r="J22" s="22"/>
    </row>
    <row r="23" spans="1:15" ht="13.9" x14ac:dyDescent="0.35">
      <c r="A23" s="123" t="s">
        <v>177</v>
      </c>
      <c r="B23" s="118" t="s">
        <v>32</v>
      </c>
      <c r="C23" s="118" t="s">
        <v>55</v>
      </c>
      <c r="D23" s="119"/>
      <c r="E23" s="119"/>
      <c r="F23" s="119"/>
      <c r="G23" s="119"/>
      <c r="H23" s="119"/>
      <c r="L23" s="119"/>
      <c r="M23" s="119"/>
    </row>
    <row r="24" spans="1:15" ht="14.25" x14ac:dyDescent="0.35">
      <c r="A24" s="120" t="s">
        <v>38</v>
      </c>
      <c r="B24" s="125">
        <f>B2+B3+B4+B5+B6</f>
        <v>72332.930000000008</v>
      </c>
      <c r="C24" s="124">
        <f>B24/B26</f>
        <v>0.81638982056291265</v>
      </c>
      <c r="D24" s="119"/>
      <c r="E24" s="121"/>
      <c r="F24" s="121"/>
      <c r="G24" s="121"/>
      <c r="H24" s="119"/>
      <c r="L24" s="119"/>
      <c r="M24" s="119"/>
      <c r="N24" s="119"/>
      <c r="O24" s="119"/>
    </row>
    <row r="25" spans="1:15" ht="14.25" x14ac:dyDescent="0.35">
      <c r="A25" s="120" t="s">
        <v>37</v>
      </c>
      <c r="B25" s="125">
        <f>D2+D3+D4+D5+D6</f>
        <v>16268.04</v>
      </c>
      <c r="C25" s="124">
        <f>B25/B26</f>
        <v>0.18361017943708743</v>
      </c>
      <c r="D25" s="119"/>
      <c r="E25" s="121"/>
      <c r="F25" s="121"/>
      <c r="G25" s="121"/>
      <c r="H25" s="119"/>
      <c r="L25" s="119"/>
      <c r="M25" s="119"/>
      <c r="N25" s="119"/>
      <c r="O25" s="119"/>
    </row>
    <row r="26" spans="1:15" ht="14.25" x14ac:dyDescent="0.35">
      <c r="A26" s="120" t="s">
        <v>4</v>
      </c>
      <c r="B26" s="125">
        <f>SUM(B24:B25)</f>
        <v>88600.97</v>
      </c>
      <c r="C26" s="126">
        <f>SUM(C24:C25)</f>
        <v>1</v>
      </c>
      <c r="D26" s="119"/>
      <c r="E26" s="121"/>
      <c r="F26" s="121"/>
      <c r="G26" s="121"/>
      <c r="H26" s="119"/>
      <c r="L26" s="119"/>
      <c r="M26" s="119"/>
      <c r="N26" s="119"/>
      <c r="O26" s="119"/>
    </row>
    <row r="27" spans="1:15" ht="14.25" x14ac:dyDescent="0.35">
      <c r="A27" s="119"/>
      <c r="B27" s="119"/>
      <c r="C27" s="119"/>
      <c r="D27" s="119"/>
      <c r="E27" s="121"/>
      <c r="F27" s="121"/>
      <c r="G27" s="121"/>
      <c r="H27" s="119"/>
      <c r="L27" s="119"/>
      <c r="M27" s="119"/>
      <c r="N27" s="119"/>
      <c r="O27" s="119"/>
    </row>
    <row r="28" spans="1:15" x14ac:dyDescent="0.35">
      <c r="A28" s="119"/>
      <c r="B28" s="119"/>
      <c r="C28" s="119"/>
      <c r="D28" s="119"/>
      <c r="E28" s="119"/>
      <c r="F28" s="119"/>
      <c r="G28" s="119"/>
      <c r="H28" s="119"/>
      <c r="L28" s="119"/>
      <c r="M28" s="119"/>
      <c r="N28" s="119"/>
      <c r="O28" s="119"/>
    </row>
    <row r="29" spans="1:15" ht="14.25" x14ac:dyDescent="0.35">
      <c r="A29" s="32" t="s">
        <v>62</v>
      </c>
      <c r="B29" s="118" t="s">
        <v>32</v>
      </c>
      <c r="C29" s="118" t="s">
        <v>55</v>
      </c>
      <c r="D29" s="121"/>
      <c r="E29" s="121"/>
      <c r="F29" s="121"/>
      <c r="G29" s="119"/>
      <c r="H29" s="119"/>
      <c r="L29" s="119"/>
      <c r="M29" s="119"/>
      <c r="N29" s="119"/>
      <c r="O29" s="119"/>
    </row>
    <row r="30" spans="1:15" ht="14.25" x14ac:dyDescent="0.35">
      <c r="A30" s="120" t="s">
        <v>38</v>
      </c>
      <c r="B30" s="125">
        <f>SUM(B7:B20)</f>
        <v>151905.31000000003</v>
      </c>
      <c r="C30" s="124">
        <f>B30/B32</f>
        <v>0.96346801604134025</v>
      </c>
      <c r="D30" s="121"/>
      <c r="E30" s="121"/>
      <c r="F30" s="121"/>
      <c r="G30" s="119"/>
      <c r="H30" s="119"/>
      <c r="L30" s="119"/>
      <c r="M30" s="119"/>
      <c r="N30" s="119"/>
      <c r="O30" s="119"/>
    </row>
    <row r="31" spans="1:15" ht="14.25" x14ac:dyDescent="0.45">
      <c r="A31" s="120" t="s">
        <v>37</v>
      </c>
      <c r="B31" s="19">
        <f>SUM(D7:D20)</f>
        <v>5759.8200000000006</v>
      </c>
      <c r="C31" s="16">
        <f>B31/B32</f>
        <v>3.6531983958659718E-2</v>
      </c>
      <c r="D31"/>
      <c r="E31" s="135"/>
      <c r="F31"/>
    </row>
    <row r="32" spans="1:15" ht="14.25" x14ac:dyDescent="0.45">
      <c r="A32" s="120" t="s">
        <v>4</v>
      </c>
      <c r="B32" s="17">
        <f>SUM(B30:B31)</f>
        <v>157665.13000000003</v>
      </c>
      <c r="C32" s="58">
        <f>SUM(C30:C31)</f>
        <v>1</v>
      </c>
      <c r="D32"/>
      <c r="E32"/>
      <c r="F32"/>
    </row>
    <row r="35" spans="1:10" x14ac:dyDescent="0.35">
      <c r="A35" s="15" t="s">
        <v>183</v>
      </c>
      <c r="B35" s="22"/>
    </row>
    <row r="36" spans="1:10" x14ac:dyDescent="0.35">
      <c r="J36" s="33"/>
    </row>
    <row r="37" spans="1:10" x14ac:dyDescent="0.35">
      <c r="B37" s="22"/>
    </row>
  </sheetData>
  <mergeCells count="2">
    <mergeCell ref="B1:C1"/>
    <mergeCell ref="D1:E1"/>
  </mergeCells>
  <pageMargins left="0.7" right="0.7" top="0.75" bottom="0.75" header="0.3" footer="0.3"/>
  <pageSetup paperSize="9" orientation="portrait" r:id="rId1"/>
  <ignoredErrors>
    <ignoredError sqref="B30:B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63"/>
  <sheetViews>
    <sheetView topLeftCell="A30" zoomScale="96" zoomScaleNormal="96" workbookViewId="0">
      <selection activeCell="L59" sqref="L59"/>
    </sheetView>
  </sheetViews>
  <sheetFormatPr defaultColWidth="8.796875" defaultRowHeight="13.5" x14ac:dyDescent="0.35"/>
  <cols>
    <col min="1" max="1" width="21.53125" style="76" customWidth="1"/>
    <col min="2" max="2" width="12.796875" style="76" bestFit="1" customWidth="1"/>
    <col min="3" max="3" width="11" style="76" bestFit="1" customWidth="1"/>
    <col min="4" max="4" width="11.265625" style="76" customWidth="1"/>
    <col min="5" max="5" width="9" style="76" bestFit="1" customWidth="1"/>
    <col min="6" max="6" width="10.265625" style="76" customWidth="1"/>
    <col min="7" max="7" width="13.73046875" style="76" bestFit="1" customWidth="1"/>
    <col min="8" max="8" width="8.73046875" style="76" bestFit="1" customWidth="1"/>
    <col min="9" max="9" width="10.265625" style="76" bestFit="1" customWidth="1"/>
    <col min="10" max="10" width="11" style="76" bestFit="1" customWidth="1"/>
    <col min="11" max="11" width="8.19921875" style="76" bestFit="1" customWidth="1"/>
    <col min="12" max="12" width="8.796875" style="76"/>
    <col min="13" max="14" width="8.796875" style="15"/>
    <col min="15" max="15" width="9.19921875" style="15" bestFit="1" customWidth="1"/>
    <col min="16" max="16384" width="8.796875" style="15"/>
  </cols>
  <sheetData>
    <row r="1" spans="1:21" x14ac:dyDescent="0.35">
      <c r="A1" s="76" t="s">
        <v>59</v>
      </c>
    </row>
    <row r="2" spans="1:21" x14ac:dyDescent="0.35">
      <c r="A2" s="76" t="s">
        <v>207</v>
      </c>
    </row>
    <row r="3" spans="1:21" x14ac:dyDescent="0.35">
      <c r="A3" s="76" t="s">
        <v>206</v>
      </c>
    </row>
    <row r="5" spans="1:21" ht="13.9" x14ac:dyDescent="0.4">
      <c r="B5" s="158" t="s">
        <v>32</v>
      </c>
      <c r="C5" s="158"/>
      <c r="D5" s="158"/>
      <c r="E5" s="158"/>
      <c r="F5" s="158"/>
    </row>
    <row r="6" spans="1:21" ht="13.9" x14ac:dyDescent="0.4">
      <c r="B6" s="77" t="s">
        <v>0</v>
      </c>
      <c r="C6" s="77" t="s">
        <v>1</v>
      </c>
      <c r="D6" s="77" t="s">
        <v>2</v>
      </c>
      <c r="E6" s="77" t="s">
        <v>3</v>
      </c>
      <c r="F6" s="77" t="s">
        <v>4</v>
      </c>
    </row>
    <row r="7" spans="1:21" ht="13.9" x14ac:dyDescent="0.4">
      <c r="A7" s="77" t="s">
        <v>64</v>
      </c>
      <c r="B7" s="93">
        <v>0.82199999999999995</v>
      </c>
      <c r="C7" s="93">
        <v>0.14080000000000001</v>
      </c>
      <c r="D7" s="93">
        <v>2.9499999999999998E-2</v>
      </c>
      <c r="E7" s="93">
        <v>7.7000000000000002E-3</v>
      </c>
      <c r="F7" s="93">
        <v>1</v>
      </c>
    </row>
    <row r="8" spans="1:21" x14ac:dyDescent="0.35">
      <c r="B8" s="94"/>
      <c r="C8" s="94"/>
      <c r="D8" s="94"/>
      <c r="E8" s="94"/>
      <c r="F8" s="94"/>
    </row>
    <row r="9" spans="1:21" ht="14.25" x14ac:dyDescent="0.45">
      <c r="A9" s="82"/>
      <c r="B9" s="78"/>
      <c r="C9" s="78"/>
      <c r="D9" s="78"/>
      <c r="E9" s="78"/>
      <c r="F9" s="78"/>
      <c r="G9" s="78"/>
      <c r="H9" s="78"/>
      <c r="I9" s="78"/>
      <c r="J9" s="78"/>
    </row>
    <row r="10" spans="1:21" ht="13.9" x14ac:dyDescent="0.4">
      <c r="B10" s="159" t="s">
        <v>32</v>
      </c>
      <c r="C10" s="159"/>
      <c r="D10" s="159"/>
      <c r="E10" s="159"/>
      <c r="F10" s="78"/>
      <c r="G10" s="78"/>
      <c r="H10" s="78"/>
      <c r="I10" s="78"/>
      <c r="J10" s="78"/>
    </row>
    <row r="11" spans="1:21" ht="13.9" x14ac:dyDescent="0.4">
      <c r="A11" s="77" t="s">
        <v>64</v>
      </c>
      <c r="B11" s="77" t="s">
        <v>0</v>
      </c>
      <c r="C11" s="77" t="s">
        <v>1</v>
      </c>
      <c r="D11" s="77" t="s">
        <v>2</v>
      </c>
      <c r="E11" s="77" t="s">
        <v>3</v>
      </c>
      <c r="F11" s="89"/>
      <c r="G11" s="95"/>
      <c r="H11" s="89"/>
      <c r="I11" s="95"/>
      <c r="J11" s="89"/>
    </row>
    <row r="12" spans="1:21" x14ac:dyDescent="0.35">
      <c r="A12" s="75" t="s">
        <v>87</v>
      </c>
      <c r="B12" s="96">
        <f>B47/B50</f>
        <v>0.33216014586787773</v>
      </c>
      <c r="C12" s="96">
        <f>D47/D50</f>
        <v>0.286157132940562</v>
      </c>
      <c r="D12" s="96">
        <f>F47/F50</f>
        <v>0.37859069606854628</v>
      </c>
      <c r="E12" s="96">
        <f>H47/H50</f>
        <v>0.11935205728646386</v>
      </c>
      <c r="F12" s="89"/>
      <c r="G12" s="95"/>
      <c r="I12" s="95"/>
      <c r="J12" s="89"/>
      <c r="Q12" s="18"/>
      <c r="R12" s="18"/>
      <c r="S12" s="18"/>
      <c r="T12" s="18"/>
      <c r="U12" s="18"/>
    </row>
    <row r="13" spans="1:21" x14ac:dyDescent="0.35">
      <c r="A13" s="75" t="s">
        <v>86</v>
      </c>
      <c r="B13" s="96">
        <f>B48/B50</f>
        <v>0.38422203954931539</v>
      </c>
      <c r="C13" s="96">
        <f>D48/D50</f>
        <v>0.56009507722717566</v>
      </c>
      <c r="D13" s="96">
        <f>F48/F50</f>
        <v>0.46381964915273122</v>
      </c>
      <c r="E13" s="96">
        <f>H48/H50</f>
        <v>0.23579667931988096</v>
      </c>
      <c r="F13" s="89"/>
      <c r="G13" s="95"/>
      <c r="H13" s="89"/>
      <c r="I13" s="95"/>
      <c r="J13" s="89"/>
      <c r="Q13" s="18"/>
      <c r="R13" s="18"/>
      <c r="S13" s="18"/>
      <c r="T13" s="18"/>
      <c r="U13" s="18"/>
    </row>
    <row r="14" spans="1:21" x14ac:dyDescent="0.35">
      <c r="A14" s="75" t="s">
        <v>88</v>
      </c>
      <c r="B14" s="96">
        <f>B49/B50</f>
        <v>0.28361781458280688</v>
      </c>
      <c r="C14" s="96">
        <f>D49/D50</f>
        <v>0.15374778983226242</v>
      </c>
      <c r="D14" s="96">
        <f>F49/F50</f>
        <v>0.1575896547787225</v>
      </c>
      <c r="E14" s="96">
        <f>H49/H50</f>
        <v>0.64485126339365517</v>
      </c>
      <c r="F14" s="89"/>
      <c r="G14" s="95"/>
      <c r="H14" s="89"/>
      <c r="I14" s="95"/>
      <c r="J14" s="89"/>
      <c r="Q14" s="18"/>
      <c r="R14" s="18"/>
      <c r="S14" s="18"/>
      <c r="T14" s="18"/>
      <c r="U14" s="18"/>
    </row>
    <row r="15" spans="1:21" x14ac:dyDescent="0.35">
      <c r="A15" s="75" t="s">
        <v>115</v>
      </c>
      <c r="B15" s="93">
        <v>1</v>
      </c>
      <c r="C15" s="93">
        <v>1</v>
      </c>
      <c r="D15" s="93">
        <v>1</v>
      </c>
      <c r="E15" s="93">
        <v>1</v>
      </c>
      <c r="Q15" s="18"/>
      <c r="R15" s="18"/>
      <c r="S15" s="18"/>
      <c r="T15" s="18"/>
      <c r="U15" s="18"/>
    </row>
    <row r="17" spans="1:22" x14ac:dyDescent="0.35">
      <c r="B17" s="94"/>
      <c r="C17" s="94"/>
      <c r="D17" s="94"/>
      <c r="E17" s="94"/>
    </row>
    <row r="18" spans="1:22" x14ac:dyDescent="0.35">
      <c r="F18" s="94"/>
    </row>
    <row r="20" spans="1:22" x14ac:dyDescent="0.35">
      <c r="B20" s="94"/>
      <c r="C20" s="94"/>
      <c r="D20" s="94"/>
      <c r="E20" s="94"/>
      <c r="F20" s="94"/>
    </row>
    <row r="21" spans="1:22" x14ac:dyDescent="0.35">
      <c r="F21" s="94"/>
    </row>
    <row r="22" spans="1:22" customFormat="1" ht="14.25" x14ac:dyDescent="0.45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</row>
    <row r="23" spans="1:22" ht="13.9" x14ac:dyDescent="0.4">
      <c r="A23" s="78"/>
      <c r="B23" s="158" t="s">
        <v>35</v>
      </c>
      <c r="C23" s="158"/>
      <c r="D23" s="158"/>
      <c r="E23" s="158"/>
    </row>
    <row r="24" spans="1:22" ht="13.9" x14ac:dyDescent="0.4">
      <c r="A24" s="77"/>
      <c r="B24" s="97" t="s">
        <v>70</v>
      </c>
      <c r="C24" s="97" t="s">
        <v>71</v>
      </c>
      <c r="D24" s="97" t="s">
        <v>2</v>
      </c>
      <c r="E24" s="97" t="s">
        <v>4</v>
      </c>
    </row>
    <row r="25" spans="1:22" ht="13.9" x14ac:dyDescent="0.4">
      <c r="A25" s="77" t="s">
        <v>97</v>
      </c>
      <c r="B25" s="96">
        <v>0.60640000000000005</v>
      </c>
      <c r="C25" s="96">
        <v>0.32550000000000001</v>
      </c>
      <c r="D25" s="96">
        <v>6.8099999999999994E-2</v>
      </c>
      <c r="E25" s="96">
        <v>1</v>
      </c>
    </row>
    <row r="26" spans="1:22" ht="14.25" x14ac:dyDescent="0.45">
      <c r="B26"/>
      <c r="C26"/>
      <c r="D26"/>
    </row>
    <row r="27" spans="1:22" ht="13.9" x14ac:dyDescent="0.4">
      <c r="B27" s="78"/>
      <c r="C27" s="78"/>
      <c r="D27" s="78"/>
      <c r="E27" s="78"/>
      <c r="F27" s="78"/>
      <c r="G27" s="78"/>
      <c r="H27" s="78"/>
      <c r="I27" s="78"/>
      <c r="P27" s="48"/>
      <c r="Q27" s="48"/>
      <c r="R27" s="48"/>
      <c r="S27" s="48"/>
      <c r="T27" s="48"/>
    </row>
    <row r="28" spans="1:22" ht="13.9" x14ac:dyDescent="0.4">
      <c r="B28" s="160" t="s">
        <v>35</v>
      </c>
      <c r="C28" s="160"/>
      <c r="D28" s="160"/>
      <c r="E28" s="98"/>
      <c r="F28" s="78"/>
      <c r="G28" s="78"/>
      <c r="H28" s="78"/>
      <c r="I28" s="78"/>
      <c r="P28" s="49"/>
      <c r="Q28" s="50"/>
      <c r="R28" s="50"/>
      <c r="S28" s="50"/>
      <c r="T28" s="50"/>
    </row>
    <row r="29" spans="1:22" ht="14.25" x14ac:dyDescent="0.45">
      <c r="A29" s="77" t="s">
        <v>97</v>
      </c>
      <c r="B29" s="97" t="s">
        <v>70</v>
      </c>
      <c r="C29" s="97" t="s">
        <v>71</v>
      </c>
      <c r="D29" s="77" t="s">
        <v>2</v>
      </c>
      <c r="E29" s="78"/>
      <c r="F29" s="99"/>
      <c r="G29" s="95"/>
      <c r="H29" s="99"/>
      <c r="I29" s="94"/>
      <c r="P29"/>
      <c r="Q29" s="74"/>
      <c r="R29" s="74"/>
      <c r="S29" s="74"/>
      <c r="T29" s="74"/>
      <c r="U29"/>
      <c r="V29"/>
    </row>
    <row r="30" spans="1:22" ht="14.25" x14ac:dyDescent="0.45">
      <c r="A30" s="75" t="s">
        <v>87</v>
      </c>
      <c r="B30" s="96">
        <f>B56/B59</f>
        <v>0.30979268592364229</v>
      </c>
      <c r="C30" s="96">
        <f>D56/D59</f>
        <v>0.39062630045776114</v>
      </c>
      <c r="D30" s="96">
        <f>F56/F59</f>
        <v>0.38400357906248445</v>
      </c>
      <c r="E30" s="94"/>
      <c r="F30" s="99"/>
      <c r="G30" s="95"/>
      <c r="H30" s="99"/>
      <c r="I30" s="94"/>
      <c r="P30"/>
      <c r="Q30" s="74"/>
      <c r="R30" s="74"/>
      <c r="S30" s="74"/>
      <c r="T30" s="74"/>
      <c r="U30"/>
      <c r="V30"/>
    </row>
    <row r="31" spans="1:22" ht="14.25" x14ac:dyDescent="0.45">
      <c r="A31" s="75" t="s">
        <v>86</v>
      </c>
      <c r="B31" s="96">
        <f>B57/B59</f>
        <v>0.35476844715501643</v>
      </c>
      <c r="C31" s="96">
        <f>D57/D59</f>
        <v>0.537588431127757</v>
      </c>
      <c r="D31" s="96">
        <f>F57/F59</f>
        <v>0.36501466421434609</v>
      </c>
      <c r="E31" s="94"/>
      <c r="F31" s="99"/>
      <c r="G31" s="95"/>
      <c r="H31" s="99"/>
      <c r="I31" s="94"/>
      <c r="P31"/>
      <c r="Q31" s="74"/>
      <c r="R31" s="74"/>
      <c r="S31" s="74"/>
      <c r="T31" s="74"/>
      <c r="U31"/>
      <c r="V31"/>
    </row>
    <row r="32" spans="1:22" ht="14.25" x14ac:dyDescent="0.45">
      <c r="A32" s="75" t="s">
        <v>88</v>
      </c>
      <c r="B32" s="96">
        <f>B58/B59</f>
        <v>0.33543886692134128</v>
      </c>
      <c r="C32" s="96">
        <f>D58/D59</f>
        <v>7.1785268414481893E-2</v>
      </c>
      <c r="D32" s="96">
        <f>F58/F59</f>
        <v>0.25098175672316947</v>
      </c>
      <c r="E32" s="94"/>
      <c r="F32" s="99"/>
      <c r="G32" s="95"/>
      <c r="H32" s="99"/>
      <c r="I32" s="94"/>
      <c r="P32"/>
      <c r="Q32" s="74"/>
      <c r="R32" s="74"/>
      <c r="S32" s="74"/>
      <c r="T32" s="74"/>
      <c r="U32"/>
      <c r="V32"/>
    </row>
    <row r="33" spans="1:22" ht="14.25" x14ac:dyDescent="0.45">
      <c r="A33" s="75" t="s">
        <v>4</v>
      </c>
      <c r="B33" s="93">
        <v>1</v>
      </c>
      <c r="C33" s="93">
        <v>1</v>
      </c>
      <c r="D33" s="93">
        <v>1</v>
      </c>
      <c r="P33"/>
      <c r="Q33"/>
      <c r="R33"/>
      <c r="S33"/>
      <c r="T33"/>
      <c r="U33"/>
      <c r="V33"/>
    </row>
    <row r="37" spans="1:22" x14ac:dyDescent="0.35">
      <c r="F37" s="94"/>
    </row>
    <row r="44" spans="1:22" ht="14.25" x14ac:dyDescent="0.45">
      <c r="A44" s="132" t="s">
        <v>172</v>
      </c>
      <c r="B44" s="77"/>
      <c r="C44" s="77"/>
      <c r="D44" s="77"/>
      <c r="E44" s="77"/>
      <c r="F44" s="77"/>
      <c r="G44" s="77"/>
      <c r="H44" s="77"/>
      <c r="I44" s="77"/>
      <c r="J44" s="77"/>
      <c r="K44" s="127"/>
    </row>
    <row r="45" spans="1:22" ht="13.9" x14ac:dyDescent="0.4">
      <c r="A45" s="77"/>
      <c r="B45" s="130" t="s">
        <v>0</v>
      </c>
      <c r="C45" s="131"/>
      <c r="D45" s="130" t="s">
        <v>1</v>
      </c>
      <c r="E45" s="131"/>
      <c r="F45" s="130" t="s">
        <v>2</v>
      </c>
      <c r="G45" s="131"/>
      <c r="H45" s="130" t="s">
        <v>3</v>
      </c>
      <c r="I45" s="131"/>
      <c r="J45" s="130" t="s">
        <v>173</v>
      </c>
      <c r="K45" s="128"/>
    </row>
    <row r="46" spans="1:22" ht="13.9" x14ac:dyDescent="0.4">
      <c r="A46" s="77"/>
      <c r="B46" s="102" t="s">
        <v>32</v>
      </c>
      <c r="C46" s="102" t="s">
        <v>55</v>
      </c>
      <c r="D46" s="102" t="s">
        <v>32</v>
      </c>
      <c r="E46" s="102" t="s">
        <v>55</v>
      </c>
      <c r="F46" s="102" t="s">
        <v>32</v>
      </c>
      <c r="G46" s="102" t="s">
        <v>55</v>
      </c>
      <c r="H46" s="102" t="s">
        <v>32</v>
      </c>
      <c r="I46" s="102" t="s">
        <v>55</v>
      </c>
      <c r="J46" s="130" t="s">
        <v>174</v>
      </c>
      <c r="K46" s="128"/>
    </row>
    <row r="47" spans="1:22" x14ac:dyDescent="0.35">
      <c r="A47" s="75" t="s">
        <v>87</v>
      </c>
      <c r="B47" s="110">
        <v>67250.03</v>
      </c>
      <c r="C47" s="96">
        <f t="shared" ref="C47:C49" si="0">B47/J47</f>
        <v>0.83903309993459907</v>
      </c>
      <c r="D47" s="110">
        <v>9922.49</v>
      </c>
      <c r="E47" s="96">
        <f t="shared" ref="E47:E49" si="1">D47/J47</f>
        <v>0.12379619077894924</v>
      </c>
      <c r="F47" s="84">
        <v>2752.29</v>
      </c>
      <c r="G47" s="96">
        <f t="shared" ref="G47:G49" si="2">F47/J47</f>
        <v>3.4338459189073932E-2</v>
      </c>
      <c r="H47" s="110">
        <v>227.01</v>
      </c>
      <c r="I47" s="96">
        <f t="shared" ref="I47:I49" si="3">H47/J47</f>
        <v>2.8322500973777011E-3</v>
      </c>
      <c r="J47" s="133">
        <v>80151.820000000007</v>
      </c>
      <c r="K47" s="129"/>
      <c r="M47" s="18"/>
    </row>
    <row r="48" spans="1:22" x14ac:dyDescent="0.35">
      <c r="A48" s="75" t="s">
        <v>86</v>
      </c>
      <c r="B48" s="110">
        <v>77790.62</v>
      </c>
      <c r="C48" s="96">
        <f t="shared" si="0"/>
        <v>0.76995807676516848</v>
      </c>
      <c r="D48" s="110">
        <v>19421.28</v>
      </c>
      <c r="E48" s="96">
        <f t="shared" si="1"/>
        <v>0.19222846401170002</v>
      </c>
      <c r="F48" s="84">
        <v>3371.89</v>
      </c>
      <c r="G48" s="96">
        <f t="shared" si="2"/>
        <v>3.3374382919993492E-2</v>
      </c>
      <c r="H48" s="75">
        <v>448.49</v>
      </c>
      <c r="I48" s="96">
        <f t="shared" si="3"/>
        <v>4.4390763031379671E-3</v>
      </c>
      <c r="J48" s="133">
        <v>101032.28</v>
      </c>
      <c r="K48" s="129"/>
    </row>
    <row r="49" spans="1:15" x14ac:dyDescent="0.35">
      <c r="A49" s="75" t="s">
        <v>88</v>
      </c>
      <c r="B49" s="110">
        <f>B50-B47-B48</f>
        <v>57422.020000000019</v>
      </c>
      <c r="C49" s="96">
        <f t="shared" si="0"/>
        <v>0.88171479664075769</v>
      </c>
      <c r="D49" s="84">
        <f>D50-D47-D48</f>
        <v>5331.2000000000044</v>
      </c>
      <c r="E49" s="96">
        <f t="shared" si="1"/>
        <v>8.1860546247784549E-2</v>
      </c>
      <c r="F49" s="84">
        <f>F50-F47-F48</f>
        <v>1145.6500000000001</v>
      </c>
      <c r="G49" s="96">
        <f t="shared" si="2"/>
        <v>1.7591449356387737E-2</v>
      </c>
      <c r="H49" s="84">
        <f>H50-H47-H48</f>
        <v>1226.52</v>
      </c>
      <c r="I49" s="96">
        <f t="shared" si="3"/>
        <v>1.8833207755070646E-2</v>
      </c>
      <c r="J49" s="110">
        <f>J50-J47-J48</f>
        <v>65125.389999999985</v>
      </c>
      <c r="K49" s="129"/>
      <c r="M49" s="18"/>
      <c r="O49" s="22"/>
    </row>
    <row r="50" spans="1:15" x14ac:dyDescent="0.35">
      <c r="A50" s="75" t="s">
        <v>115</v>
      </c>
      <c r="B50" s="110">
        <v>202462.67</v>
      </c>
      <c r="C50" s="96">
        <f>B50/J50</f>
        <v>0.82198485328356619</v>
      </c>
      <c r="D50" s="110">
        <v>34674.97</v>
      </c>
      <c r="E50" s="96">
        <f>D50/J50</f>
        <v>0.14077805122328013</v>
      </c>
      <c r="F50" s="84">
        <v>7269.83</v>
      </c>
      <c r="G50" s="96">
        <f>F50/J50</f>
        <v>2.9515021934396438E-2</v>
      </c>
      <c r="H50" s="84">
        <v>1902.02</v>
      </c>
      <c r="I50" s="96">
        <f>H50/J50</f>
        <v>7.7220735587573185E-3</v>
      </c>
      <c r="J50" s="133">
        <v>246309.49</v>
      </c>
      <c r="K50" s="129"/>
    </row>
    <row r="51" spans="1:15" x14ac:dyDescent="0.35">
      <c r="B51" s="89"/>
      <c r="C51" s="91"/>
      <c r="D51" s="89"/>
      <c r="E51" s="91"/>
      <c r="F51" s="89"/>
      <c r="G51" s="91"/>
      <c r="H51" s="89"/>
      <c r="I51" s="91"/>
      <c r="J51" s="89"/>
    </row>
    <row r="53" spans="1:15" ht="13.9" x14ac:dyDescent="0.4">
      <c r="A53" s="78" t="s">
        <v>179</v>
      </c>
      <c r="B53" s="77"/>
      <c r="C53" s="77"/>
      <c r="D53" s="77"/>
      <c r="E53" s="77"/>
      <c r="F53" s="77"/>
      <c r="G53" s="77"/>
      <c r="H53" s="77"/>
      <c r="I53" s="77"/>
    </row>
    <row r="54" spans="1:15" ht="13.9" x14ac:dyDescent="0.4">
      <c r="A54" s="77"/>
      <c r="B54" s="156" t="s">
        <v>70</v>
      </c>
      <c r="C54" s="157"/>
      <c r="D54" s="156" t="s">
        <v>71</v>
      </c>
      <c r="E54" s="157"/>
      <c r="F54" s="156" t="s">
        <v>2</v>
      </c>
      <c r="G54" s="157"/>
      <c r="H54" s="156" t="s">
        <v>173</v>
      </c>
      <c r="I54" s="157"/>
    </row>
    <row r="55" spans="1:15" ht="13.9" x14ac:dyDescent="0.4">
      <c r="A55" s="77"/>
      <c r="B55" s="102" t="s">
        <v>35</v>
      </c>
      <c r="C55" s="102" t="s">
        <v>55</v>
      </c>
      <c r="D55" s="102" t="s">
        <v>35</v>
      </c>
      <c r="E55" s="102" t="s">
        <v>55</v>
      </c>
      <c r="F55" s="102" t="s">
        <v>35</v>
      </c>
      <c r="G55" s="102" t="s">
        <v>55</v>
      </c>
      <c r="H55" s="156" t="s">
        <v>175</v>
      </c>
      <c r="I55" s="157"/>
    </row>
    <row r="56" spans="1:15" x14ac:dyDescent="0.35">
      <c r="A56" s="75" t="s">
        <v>87</v>
      </c>
      <c r="B56" s="100">
        <v>55469</v>
      </c>
      <c r="C56" s="96">
        <v>0.55049999999999999</v>
      </c>
      <c r="D56" s="100">
        <v>37547</v>
      </c>
      <c r="E56" s="96">
        <v>0.37280000000000002</v>
      </c>
      <c r="F56" s="101">
        <v>7725</v>
      </c>
      <c r="G56" s="96">
        <v>7.6700000000000004E-2</v>
      </c>
      <c r="H56" s="161">
        <v>100741</v>
      </c>
      <c r="I56" s="162"/>
    </row>
    <row r="57" spans="1:15" x14ac:dyDescent="0.35">
      <c r="A57" s="75" t="s">
        <v>86</v>
      </c>
      <c r="B57" s="100">
        <v>63522</v>
      </c>
      <c r="C57" s="96">
        <v>0.51839999999999997</v>
      </c>
      <c r="D57" s="100">
        <v>51673</v>
      </c>
      <c r="E57" s="96">
        <v>0.42170000000000002</v>
      </c>
      <c r="F57" s="101">
        <v>7343</v>
      </c>
      <c r="G57" s="96">
        <v>5.9900000000000002E-2</v>
      </c>
      <c r="H57" s="161">
        <v>122538</v>
      </c>
      <c r="I57" s="162"/>
    </row>
    <row r="58" spans="1:15" x14ac:dyDescent="0.35">
      <c r="A58" s="75" t="s">
        <v>88</v>
      </c>
      <c r="B58" s="100">
        <f>B59-B56-B57</f>
        <v>60061</v>
      </c>
      <c r="C58" s="96">
        <f>B58/H58</f>
        <v>0.834064713234273</v>
      </c>
      <c r="D58" s="101">
        <f>D59-D56-D57</f>
        <v>6900</v>
      </c>
      <c r="E58" s="96">
        <f>D58/H58</f>
        <v>9.5820024996528266E-2</v>
      </c>
      <c r="F58" s="101">
        <f>F59-F56-F57</f>
        <v>5049</v>
      </c>
      <c r="G58" s="96">
        <f>F58/H58</f>
        <v>7.0115261769198717E-2</v>
      </c>
      <c r="H58" s="161">
        <f t="shared" ref="H58:I58" si="4">H59-H56-H57</f>
        <v>72010</v>
      </c>
      <c r="I58" s="162">
        <f t="shared" si="4"/>
        <v>0</v>
      </c>
    </row>
    <row r="59" spans="1:15" x14ac:dyDescent="0.35">
      <c r="A59" s="75" t="s">
        <v>115</v>
      </c>
      <c r="B59" s="100">
        <v>179052</v>
      </c>
      <c r="C59" s="96">
        <v>0.60640000000000005</v>
      </c>
      <c r="D59" s="100">
        <v>96120</v>
      </c>
      <c r="E59" s="96">
        <v>0.32550000000000001</v>
      </c>
      <c r="F59" s="100">
        <v>20117</v>
      </c>
      <c r="G59" s="96">
        <v>6.8099999999999994E-2</v>
      </c>
      <c r="H59" s="161">
        <v>295289</v>
      </c>
      <c r="I59" s="162"/>
    </row>
    <row r="60" spans="1:15" x14ac:dyDescent="0.35">
      <c r="B60" s="91"/>
    </row>
    <row r="61" spans="1:15" ht="14.25" x14ac:dyDescent="0.45">
      <c r="A61" s="82"/>
      <c r="G61" s="139"/>
      <c r="H61" s="139"/>
      <c r="I61" s="82"/>
      <c r="J61" s="82"/>
    </row>
    <row r="62" spans="1:15" ht="14.25" x14ac:dyDescent="0.45">
      <c r="A62" s="82"/>
      <c r="G62" s="82"/>
      <c r="H62" s="82"/>
      <c r="I62" s="82"/>
      <c r="J62" s="82"/>
    </row>
    <row r="63" spans="1:15" ht="14.25" x14ac:dyDescent="0.45">
      <c r="A63" s="82"/>
      <c r="B63" s="89"/>
      <c r="D63" s="89"/>
      <c r="G63" s="82"/>
      <c r="H63" s="150"/>
      <c r="I63" s="82"/>
      <c r="J63" s="82"/>
    </row>
  </sheetData>
  <mergeCells count="13">
    <mergeCell ref="H55:I55"/>
    <mergeCell ref="H56:I56"/>
    <mergeCell ref="H57:I57"/>
    <mergeCell ref="H58:I58"/>
    <mergeCell ref="H59:I59"/>
    <mergeCell ref="B54:C54"/>
    <mergeCell ref="D54:E54"/>
    <mergeCell ref="F54:G54"/>
    <mergeCell ref="H54:I54"/>
    <mergeCell ref="B5:F5"/>
    <mergeCell ref="B10:E10"/>
    <mergeCell ref="B23:E23"/>
    <mergeCell ref="B28:D28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8"/>
  <sheetViews>
    <sheetView tabSelected="1" zoomScale="95" zoomScaleNormal="95" workbookViewId="0">
      <selection activeCell="B9" sqref="B9"/>
    </sheetView>
  </sheetViews>
  <sheetFormatPr defaultColWidth="8.796875" defaultRowHeight="13.5" x14ac:dyDescent="0.35"/>
  <cols>
    <col min="1" max="1" width="54.19921875" style="15" customWidth="1"/>
    <col min="2" max="2" width="21.46484375" style="76" bestFit="1" customWidth="1"/>
    <col min="3" max="8" width="16.06640625" style="15" customWidth="1"/>
    <col min="9" max="16384" width="8.796875" style="15"/>
  </cols>
  <sheetData>
    <row r="1" spans="1:10" x14ac:dyDescent="0.35">
      <c r="A1" s="15" t="s">
        <v>61</v>
      </c>
    </row>
    <row r="3" spans="1:10" ht="41.65" x14ac:dyDescent="0.35">
      <c r="B3" s="152" t="s">
        <v>63</v>
      </c>
      <c r="C3" s="153" t="s">
        <v>65</v>
      </c>
    </row>
    <row r="4" spans="1:10" ht="13.9" x14ac:dyDescent="0.4">
      <c r="A4" s="28" t="s">
        <v>35</v>
      </c>
      <c r="B4" s="100">
        <v>10053</v>
      </c>
      <c r="C4" s="42">
        <v>7526</v>
      </c>
      <c r="E4" s="18"/>
    </row>
    <row r="5" spans="1:10" ht="13.9" x14ac:dyDescent="0.4">
      <c r="A5" s="28" t="s">
        <v>55</v>
      </c>
      <c r="B5" s="93">
        <v>3.4000000000000002E-2</v>
      </c>
      <c r="C5" s="58">
        <v>2.5499999999999998E-2</v>
      </c>
      <c r="J5" s="18"/>
    </row>
    <row r="6" spans="1:10" x14ac:dyDescent="0.35">
      <c r="B6" s="99"/>
      <c r="C6" s="26"/>
      <c r="D6" s="26"/>
      <c r="E6" s="26"/>
    </row>
    <row r="7" spans="1:10" x14ac:dyDescent="0.35">
      <c r="B7" s="99"/>
      <c r="C7" s="26"/>
      <c r="D7" s="26"/>
      <c r="E7" s="26"/>
    </row>
    <row r="8" spans="1:10" ht="13.9" x14ac:dyDescent="0.4">
      <c r="A8" s="76"/>
      <c r="B8" s="102" t="s">
        <v>60</v>
      </c>
    </row>
    <row r="9" spans="1:10" ht="41.65" x14ac:dyDescent="0.4">
      <c r="B9" s="103" t="s">
        <v>211</v>
      </c>
    </row>
    <row r="10" spans="1:10" ht="13.9" x14ac:dyDescent="0.4">
      <c r="A10" s="28" t="s">
        <v>35</v>
      </c>
      <c r="B10" s="101">
        <v>1993</v>
      </c>
      <c r="C10" s="18"/>
      <c r="F10" s="96"/>
    </row>
    <row r="11" spans="1:10" ht="13.9" x14ac:dyDescent="0.4">
      <c r="A11" s="28" t="s">
        <v>55</v>
      </c>
      <c r="B11" s="96">
        <v>0.52600000000000002</v>
      </c>
      <c r="C11" s="26"/>
    </row>
    <row r="12" spans="1:10" ht="14.25" x14ac:dyDescent="0.45">
      <c r="H12"/>
      <c r="I12"/>
    </row>
    <row r="13" spans="1:10" ht="14.25" x14ac:dyDescent="0.45">
      <c r="A13" s="15" t="s">
        <v>66</v>
      </c>
      <c r="B13" s="94"/>
      <c r="C13" s="18"/>
      <c r="D13" s="18"/>
      <c r="E13" s="18"/>
      <c r="H13"/>
      <c r="I13"/>
    </row>
    <row r="14" spans="1:10" ht="14.25" x14ac:dyDescent="0.45">
      <c r="A14" s="15" t="s">
        <v>36</v>
      </c>
      <c r="B14" s="69">
        <v>42887</v>
      </c>
      <c r="C14" s="69">
        <v>43252</v>
      </c>
      <c r="D14" s="69">
        <v>43617</v>
      </c>
      <c r="E14" s="69">
        <v>43983</v>
      </c>
      <c r="F14" s="69">
        <v>44348</v>
      </c>
      <c r="G14" s="69">
        <v>44713</v>
      </c>
      <c r="H14" s="69">
        <v>44986</v>
      </c>
      <c r="I14"/>
    </row>
    <row r="15" spans="1:10" ht="14.25" x14ac:dyDescent="0.45">
      <c r="A15" s="28" t="s">
        <v>63</v>
      </c>
      <c r="B15" s="58">
        <v>2.7699999999999999E-2</v>
      </c>
      <c r="C15" s="58">
        <v>2.58E-2</v>
      </c>
      <c r="D15" s="58">
        <v>2.93E-2</v>
      </c>
      <c r="E15" s="58">
        <v>2.8799999999999999E-2</v>
      </c>
      <c r="F15" s="58">
        <v>2.8199999999999999E-2</v>
      </c>
      <c r="G15" s="58">
        <v>3.3399999999999999E-2</v>
      </c>
      <c r="H15" s="58">
        <v>3.4000000000000002E-2</v>
      </c>
      <c r="I15"/>
    </row>
    <row r="16" spans="1:10" ht="14.25" x14ac:dyDescent="0.45">
      <c r="A16" s="69" t="s">
        <v>147</v>
      </c>
      <c r="B16" s="58">
        <v>0.08</v>
      </c>
      <c r="C16" s="58">
        <v>0.08</v>
      </c>
      <c r="D16" s="58">
        <v>0.08</v>
      </c>
      <c r="E16" s="58">
        <v>0.08</v>
      </c>
      <c r="F16" s="58">
        <v>0.08</v>
      </c>
      <c r="G16" s="58">
        <v>0.08</v>
      </c>
      <c r="H16" s="58">
        <v>0.12</v>
      </c>
      <c r="I16"/>
    </row>
    <row r="17" spans="1:9" x14ac:dyDescent="0.35">
      <c r="B17" s="18"/>
      <c r="C17" s="18"/>
      <c r="D17" s="18"/>
      <c r="E17" s="18"/>
      <c r="F17" s="18"/>
      <c r="G17" s="18"/>
      <c r="H17" s="18"/>
    </row>
    <row r="18" spans="1:9" ht="13.9" x14ac:dyDescent="0.4">
      <c r="A18" s="15" t="s">
        <v>36</v>
      </c>
      <c r="B18" s="69">
        <v>42887</v>
      </c>
      <c r="C18" s="69">
        <v>43252</v>
      </c>
      <c r="D18" s="69">
        <v>43617</v>
      </c>
      <c r="E18" s="69">
        <v>43983</v>
      </c>
      <c r="F18" s="69">
        <v>44348</v>
      </c>
      <c r="G18" s="69">
        <v>44713</v>
      </c>
      <c r="H18" s="69">
        <v>44986</v>
      </c>
    </row>
    <row r="19" spans="1:9" ht="13.9" x14ac:dyDescent="0.4">
      <c r="A19" s="28" t="s">
        <v>65</v>
      </c>
      <c r="B19" s="58">
        <v>2.06E-2</v>
      </c>
      <c r="C19" s="58">
        <v>2.1299999999999999E-2</v>
      </c>
      <c r="D19" s="58">
        <v>2.4299999999999999E-2</v>
      </c>
      <c r="E19" s="58">
        <v>2.52E-2</v>
      </c>
      <c r="F19" s="58">
        <v>2.4899999999999999E-2</v>
      </c>
      <c r="G19" s="58">
        <v>2.4899999999999999E-2</v>
      </c>
      <c r="H19" s="58">
        <v>2.5499999999999998E-2</v>
      </c>
    </row>
    <row r="20" spans="1:9" ht="13.9" x14ac:dyDescent="0.4">
      <c r="A20" s="69" t="s">
        <v>147</v>
      </c>
      <c r="B20" s="58">
        <v>0.03</v>
      </c>
      <c r="C20" s="58">
        <v>0.03</v>
      </c>
      <c r="D20" s="58">
        <v>0.03</v>
      </c>
      <c r="E20" s="58">
        <v>0.03</v>
      </c>
      <c r="F20" s="58">
        <v>0.03</v>
      </c>
      <c r="G20" s="58">
        <v>0.03</v>
      </c>
      <c r="H20" s="58">
        <v>0.04</v>
      </c>
    </row>
    <row r="21" spans="1:9" ht="14.25" x14ac:dyDescent="0.45">
      <c r="A21"/>
      <c r="B21" s="149"/>
      <c r="C21" s="149"/>
      <c r="D21" s="149"/>
      <c r="E21" s="149"/>
      <c r="F21" s="149"/>
      <c r="G21" s="149"/>
      <c r="H21" s="149"/>
    </row>
    <row r="22" spans="1:9" ht="13.9" x14ac:dyDescent="0.4">
      <c r="A22" s="28" t="s">
        <v>197</v>
      </c>
      <c r="B22" s="69"/>
      <c r="C22" s="69"/>
      <c r="D22" s="69"/>
      <c r="E22" s="69"/>
      <c r="F22" s="69">
        <v>44440</v>
      </c>
      <c r="G22" s="69">
        <v>44713</v>
      </c>
      <c r="H22" s="69">
        <v>44986</v>
      </c>
    </row>
    <row r="23" spans="1:9" ht="13.9" x14ac:dyDescent="0.4">
      <c r="A23" s="69" t="s">
        <v>176</v>
      </c>
      <c r="B23" s="58"/>
      <c r="C23" s="58"/>
      <c r="D23" s="58"/>
      <c r="E23" s="58"/>
      <c r="F23" s="58">
        <v>6.4500000000000002E-2</v>
      </c>
      <c r="G23" s="58">
        <v>7.0400000000000004E-2</v>
      </c>
      <c r="H23" s="58">
        <v>7.4899999999999994E-2</v>
      </c>
    </row>
    <row r="24" spans="1:9" ht="13.9" x14ac:dyDescent="0.4">
      <c r="A24" s="69" t="s">
        <v>147</v>
      </c>
      <c r="B24" s="58"/>
      <c r="C24" s="58"/>
      <c r="D24" s="58"/>
      <c r="E24" s="58"/>
      <c r="F24" s="58"/>
      <c r="G24" s="58"/>
      <c r="H24" s="58">
        <v>0.12</v>
      </c>
    </row>
    <row r="25" spans="1:9" ht="14.25" x14ac:dyDescent="0.45">
      <c r="B25" s="18"/>
      <c r="C25" s="18"/>
      <c r="D25" s="18"/>
      <c r="E25" s="18"/>
      <c r="F25" s="18"/>
      <c r="G25" s="18"/>
      <c r="H25" s="18"/>
      <c r="I25"/>
    </row>
    <row r="26" spans="1:9" ht="13.9" x14ac:dyDescent="0.4">
      <c r="A26" s="15" t="s">
        <v>60</v>
      </c>
      <c r="B26" s="69">
        <v>42887</v>
      </c>
      <c r="C26" s="69">
        <v>43252</v>
      </c>
      <c r="D26" s="69">
        <v>43617</v>
      </c>
      <c r="E26" s="69">
        <v>43983</v>
      </c>
      <c r="F26" s="69">
        <v>44348</v>
      </c>
      <c r="G26" s="69">
        <v>44713</v>
      </c>
      <c r="H26" s="151" t="s">
        <v>209</v>
      </c>
    </row>
    <row r="27" spans="1:9" ht="27.75" x14ac:dyDescent="0.4">
      <c r="A27" s="38" t="s">
        <v>129</v>
      </c>
      <c r="B27" s="58">
        <v>0.45630609352857815</v>
      </c>
      <c r="C27" s="58">
        <v>0.47016274864376129</v>
      </c>
      <c r="D27" s="58">
        <v>0.47081881533101044</v>
      </c>
      <c r="E27" s="58">
        <v>0.49719999999999998</v>
      </c>
      <c r="F27" s="58">
        <v>0.50490000000000002</v>
      </c>
      <c r="G27" s="58">
        <v>0.50949999999999995</v>
      </c>
      <c r="H27" s="96">
        <v>0.52600000000000002</v>
      </c>
    </row>
    <row r="28" spans="1:9" ht="13.9" x14ac:dyDescent="0.4">
      <c r="A28" s="69" t="s">
        <v>147</v>
      </c>
      <c r="B28" s="58">
        <v>0.5</v>
      </c>
      <c r="C28" s="58">
        <v>0.5</v>
      </c>
      <c r="D28" s="58">
        <v>0.5</v>
      </c>
      <c r="E28" s="58">
        <v>0.5</v>
      </c>
      <c r="F28" s="58">
        <v>0.5</v>
      </c>
      <c r="G28" s="58">
        <v>0.5</v>
      </c>
      <c r="H28" s="58">
        <v>0.5</v>
      </c>
    </row>
    <row r="29" spans="1:9" ht="14.25" x14ac:dyDescent="0.45">
      <c r="I29"/>
    </row>
    <row r="30" spans="1:9" ht="14.25" x14ac:dyDescent="0.45">
      <c r="A30" s="15" t="s">
        <v>210</v>
      </c>
      <c r="B30"/>
      <c r="C30"/>
      <c r="D30"/>
      <c r="E30"/>
      <c r="F30"/>
      <c r="G30"/>
      <c r="H30"/>
      <c r="I30"/>
    </row>
    <row r="31" spans="1:9" ht="14.25" x14ac:dyDescent="0.45">
      <c r="A31"/>
      <c r="B31"/>
      <c r="C31"/>
      <c r="D31"/>
      <c r="E31"/>
      <c r="F31"/>
      <c r="G31"/>
      <c r="H31"/>
      <c r="I31"/>
    </row>
    <row r="68" spans="3:3" x14ac:dyDescent="0.35">
      <c r="C68" s="15" t="s">
        <v>210</v>
      </c>
    </row>
  </sheetData>
  <phoneticPr fontId="11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2"/>
  <sheetViews>
    <sheetView topLeftCell="A4" zoomScale="99" zoomScaleNormal="99" workbookViewId="0">
      <selection activeCell="E17" sqref="E17"/>
    </sheetView>
  </sheetViews>
  <sheetFormatPr defaultColWidth="8.796875" defaultRowHeight="13.5" x14ac:dyDescent="0.35"/>
  <cols>
    <col min="1" max="1" width="22" style="15" bestFit="1" customWidth="1"/>
    <col min="2" max="2" width="12.53125" style="15" bestFit="1" customWidth="1"/>
    <col min="3" max="3" width="10.53125" style="15" customWidth="1"/>
    <col min="4" max="4" width="11.53125" style="15" bestFit="1" customWidth="1"/>
    <col min="5" max="5" width="9.46484375" style="15" bestFit="1" customWidth="1"/>
    <col min="6" max="6" width="10" style="76" bestFit="1" customWidth="1"/>
    <col min="7" max="7" width="8.265625" style="76" bestFit="1" customWidth="1"/>
    <col min="8" max="8" width="10" style="76" bestFit="1" customWidth="1"/>
    <col min="9" max="9" width="8.265625" style="76" bestFit="1" customWidth="1"/>
    <col min="10" max="10" width="8" style="15" customWidth="1"/>
    <col min="11" max="11" width="9" style="15" bestFit="1" customWidth="1"/>
    <col min="12" max="17" width="8.796875" style="15"/>
    <col min="18" max="18" width="10" style="15" bestFit="1" customWidth="1"/>
    <col min="19" max="19" width="8.796875" style="15"/>
    <col min="20" max="20" width="17" style="15" bestFit="1" customWidth="1"/>
    <col min="21" max="21" width="11" style="15" customWidth="1"/>
    <col min="22" max="22" width="11" style="15" bestFit="1" customWidth="1"/>
    <col min="23" max="23" width="8.796875" style="15"/>
    <col min="24" max="24" width="11" style="15" bestFit="1" customWidth="1"/>
    <col min="25" max="25" width="9" style="15" bestFit="1" customWidth="1"/>
    <col min="26" max="16384" width="8.796875" style="15"/>
  </cols>
  <sheetData>
    <row r="1" spans="1:28" ht="43.5" customHeight="1" x14ac:dyDescent="0.45">
      <c r="A1" s="164" t="s">
        <v>94</v>
      </c>
      <c r="B1" s="164" t="s">
        <v>32</v>
      </c>
      <c r="C1" s="164" t="s">
        <v>95</v>
      </c>
      <c r="D1" s="164" t="s">
        <v>86</v>
      </c>
      <c r="E1" s="164"/>
      <c r="F1" s="163" t="s">
        <v>87</v>
      </c>
      <c r="G1" s="163"/>
      <c r="H1" s="163" t="s">
        <v>88</v>
      </c>
      <c r="I1" s="163"/>
      <c r="J1" s="46"/>
      <c r="R1"/>
      <c r="S1"/>
      <c r="T1"/>
      <c r="U1"/>
      <c r="V1"/>
      <c r="W1"/>
      <c r="X1"/>
      <c r="Y1"/>
      <c r="Z1"/>
      <c r="AA1"/>
    </row>
    <row r="2" spans="1:28" ht="14.25" x14ac:dyDescent="0.45">
      <c r="A2" s="164"/>
      <c r="B2" s="164"/>
      <c r="C2" s="164"/>
      <c r="D2" s="54" t="s">
        <v>32</v>
      </c>
      <c r="E2" s="54" t="s">
        <v>55</v>
      </c>
      <c r="F2" s="103" t="s">
        <v>32</v>
      </c>
      <c r="G2" s="103" t="s">
        <v>55</v>
      </c>
      <c r="H2" s="103" t="s">
        <v>32</v>
      </c>
      <c r="I2" s="102" t="s">
        <v>55</v>
      </c>
      <c r="J2" s="47"/>
      <c r="Q2" s="15" t="s">
        <v>36</v>
      </c>
      <c r="R2"/>
      <c r="S2"/>
      <c r="T2"/>
      <c r="U2"/>
      <c r="V2"/>
      <c r="W2"/>
      <c r="X2"/>
      <c r="Y2"/>
      <c r="Z2"/>
      <c r="AA2"/>
    </row>
    <row r="3" spans="1:28" ht="14.25" x14ac:dyDescent="0.45">
      <c r="A3" s="29" t="s">
        <v>49</v>
      </c>
      <c r="B3" s="59">
        <v>23168.83</v>
      </c>
      <c r="C3" s="60">
        <f>B3/B9</f>
        <v>9.4063894980254317E-2</v>
      </c>
      <c r="D3" s="84">
        <v>7006.06</v>
      </c>
      <c r="E3" s="60">
        <f>D3/B3</f>
        <v>0.30239161839419598</v>
      </c>
      <c r="F3" s="104">
        <v>14061.84</v>
      </c>
      <c r="G3" s="60">
        <f>F3/B3</f>
        <v>0.60692922344373879</v>
      </c>
      <c r="H3" s="84">
        <f>B3-D3-F3</f>
        <v>2100.9300000000003</v>
      </c>
      <c r="I3" s="60">
        <f>H3/B3</f>
        <v>9.0679158162065163E-2</v>
      </c>
      <c r="J3"/>
      <c r="K3" s="63"/>
      <c r="L3" s="64"/>
      <c r="M3" s="64"/>
      <c r="N3" s="64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ht="14.25" x14ac:dyDescent="0.45">
      <c r="A4" s="29" t="s">
        <v>50</v>
      </c>
      <c r="B4" s="59">
        <v>119188.11</v>
      </c>
      <c r="C4" s="60">
        <f>B4/B9</f>
        <v>0.48389572809395198</v>
      </c>
      <c r="D4" s="59">
        <v>53427.88</v>
      </c>
      <c r="E4" s="60">
        <f t="shared" ref="E4:E9" si="0">D4/B4</f>
        <v>0.4482651834985889</v>
      </c>
      <c r="F4" s="104">
        <v>32158.33</v>
      </c>
      <c r="G4" s="60">
        <f t="shared" ref="G4:G9" si="1">F4/B4</f>
        <v>0.26981156090150271</v>
      </c>
      <c r="H4" s="104">
        <f t="shared" ref="H4:H9" si="2">B4-D4-F4</f>
        <v>33601.900000000009</v>
      </c>
      <c r="I4" s="60">
        <f t="shared" ref="I4:I9" si="3">H4/B4</f>
        <v>0.2819232555999085</v>
      </c>
      <c r="J4"/>
      <c r="K4" s="63"/>
      <c r="L4" s="64"/>
      <c r="M4" s="64"/>
      <c r="N4" s="6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ht="14.25" x14ac:dyDescent="0.45">
      <c r="A5" s="29" t="s">
        <v>51</v>
      </c>
      <c r="B5" s="59">
        <v>53706.94</v>
      </c>
      <c r="C5" s="60">
        <f>B5/B9</f>
        <v>0.21804657222098911</v>
      </c>
      <c r="D5" s="59">
        <v>16396.240000000002</v>
      </c>
      <c r="E5" s="60">
        <f t="shared" si="0"/>
        <v>0.30529089909050861</v>
      </c>
      <c r="F5" s="104">
        <v>23639.55</v>
      </c>
      <c r="G5" s="60">
        <f t="shared" si="1"/>
        <v>0.44015819929416938</v>
      </c>
      <c r="H5" s="104">
        <f t="shared" si="2"/>
        <v>13671.149999999998</v>
      </c>
      <c r="I5" s="60">
        <f t="shared" si="3"/>
        <v>0.2545509016153219</v>
      </c>
      <c r="J5"/>
      <c r="K5" s="63"/>
      <c r="L5" s="64"/>
      <c r="M5" s="64"/>
      <c r="N5" s="64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ht="14.25" x14ac:dyDescent="0.45">
      <c r="A6" s="29" t="s">
        <v>52</v>
      </c>
      <c r="B6" s="59">
        <v>39109.26</v>
      </c>
      <c r="C6" s="60">
        <f>B6/B9</f>
        <v>0.1587809710458172</v>
      </c>
      <c r="D6" s="59">
        <v>17500.88</v>
      </c>
      <c r="E6" s="60">
        <f t="shared" si="0"/>
        <v>0.4474868611679178</v>
      </c>
      <c r="F6" s="84">
        <v>8603.9699999999993</v>
      </c>
      <c r="G6" s="60">
        <f t="shared" si="1"/>
        <v>0.21999828173685718</v>
      </c>
      <c r="H6" s="104">
        <f t="shared" si="2"/>
        <v>13004.410000000002</v>
      </c>
      <c r="I6" s="60">
        <f t="shared" si="3"/>
        <v>0.33251485709522505</v>
      </c>
      <c r="J6"/>
      <c r="K6" s="63"/>
      <c r="L6" s="64"/>
      <c r="M6" s="64"/>
      <c r="N6" s="64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ht="14.25" x14ac:dyDescent="0.45">
      <c r="A7" s="75" t="s">
        <v>53</v>
      </c>
      <c r="B7" s="61">
        <v>6683.09</v>
      </c>
      <c r="C7" s="60">
        <f>B7/B9</f>
        <v>2.7132896909493824E-2</v>
      </c>
      <c r="D7" s="61">
        <v>3599.94</v>
      </c>
      <c r="E7" s="60">
        <f t="shared" si="0"/>
        <v>0.53866400123296254</v>
      </c>
      <c r="F7" s="84">
        <v>1270.33</v>
      </c>
      <c r="G7" s="60">
        <f t="shared" si="1"/>
        <v>0.19008123487787834</v>
      </c>
      <c r="H7" s="84">
        <f t="shared" si="2"/>
        <v>1812.8200000000002</v>
      </c>
      <c r="I7" s="60">
        <f t="shared" si="3"/>
        <v>0.27125476388915909</v>
      </c>
      <c r="J7"/>
      <c r="K7" s="63"/>
      <c r="L7" s="64"/>
      <c r="M7" s="64"/>
      <c r="N7" s="64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ht="14.25" x14ac:dyDescent="0.45">
      <c r="A8" s="29" t="s">
        <v>54</v>
      </c>
      <c r="B8" s="61">
        <v>4453.26</v>
      </c>
      <c r="C8" s="60">
        <f>B8/B9</f>
        <v>1.8079936749493493E-2</v>
      </c>
      <c r="D8" s="61">
        <v>3106.28</v>
      </c>
      <c r="E8" s="60">
        <v>0.6976</v>
      </c>
      <c r="F8" s="104">
        <v>421.4</v>
      </c>
      <c r="G8" s="60">
        <f t="shared" si="1"/>
        <v>9.4627306737086983E-2</v>
      </c>
      <c r="H8" s="84">
        <f t="shared" si="2"/>
        <v>925.58</v>
      </c>
      <c r="I8" s="60">
        <f t="shared" si="3"/>
        <v>0.20784324292765299</v>
      </c>
      <c r="J8"/>
      <c r="K8" s="63"/>
      <c r="L8" s="64"/>
      <c r="M8" s="64"/>
      <c r="N8" s="64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ht="14.25" x14ac:dyDescent="0.45">
      <c r="A9" s="29" t="s">
        <v>4</v>
      </c>
      <c r="B9" s="59">
        <f>SUM(B3:B8)</f>
        <v>246309.49000000002</v>
      </c>
      <c r="C9" s="60">
        <v>1</v>
      </c>
      <c r="D9" s="59">
        <v>101037.28</v>
      </c>
      <c r="E9" s="60">
        <f t="shared" si="0"/>
        <v>0.41020457636447538</v>
      </c>
      <c r="F9" s="104">
        <v>80155.42</v>
      </c>
      <c r="G9" s="60">
        <f t="shared" si="1"/>
        <v>0.32542562610965575</v>
      </c>
      <c r="H9" s="104">
        <f t="shared" si="2"/>
        <v>65116.790000000023</v>
      </c>
      <c r="I9" s="60">
        <f t="shared" si="3"/>
        <v>0.26436979752586887</v>
      </c>
      <c r="J9"/>
      <c r="K9" s="63"/>
      <c r="L9" s="64"/>
      <c r="M9" s="64"/>
      <c r="N9" s="64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ht="14.25" x14ac:dyDescent="0.45"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ht="14.25" customHeight="1" x14ac:dyDescent="0.45">
      <c r="B11" s="164" t="s">
        <v>32</v>
      </c>
      <c r="C11" s="164" t="s">
        <v>95</v>
      </c>
      <c r="D11" s="164" t="s">
        <v>86</v>
      </c>
      <c r="E11" s="164"/>
      <c r="F11" s="163" t="s">
        <v>87</v>
      </c>
      <c r="G11" s="163"/>
      <c r="H11" s="163" t="s">
        <v>88</v>
      </c>
      <c r="I11" s="163"/>
      <c r="J11" s="46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14.25" x14ac:dyDescent="0.45">
      <c r="B12" s="164"/>
      <c r="C12" s="164"/>
      <c r="D12" s="54" t="s">
        <v>32</v>
      </c>
      <c r="E12" s="54" t="s">
        <v>55</v>
      </c>
      <c r="F12" s="103" t="s">
        <v>32</v>
      </c>
      <c r="G12" s="103" t="s">
        <v>55</v>
      </c>
      <c r="H12" s="103" t="s">
        <v>32</v>
      </c>
      <c r="I12" s="102" t="s">
        <v>55</v>
      </c>
      <c r="J12" s="47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14.25" x14ac:dyDescent="0.45">
      <c r="A13" s="19" t="s">
        <v>67</v>
      </c>
      <c r="B13" s="65">
        <f>B3+B4</f>
        <v>142356.94</v>
      </c>
      <c r="C13" s="60">
        <f>C3+C4</f>
        <v>0.57795962307420634</v>
      </c>
      <c r="D13" s="65">
        <f>D3+D4</f>
        <v>60433.939999999995</v>
      </c>
      <c r="E13" s="58">
        <f>D13/B13</f>
        <v>0.42452401688319513</v>
      </c>
      <c r="F13" s="65">
        <f>F3+F4</f>
        <v>46220.17</v>
      </c>
      <c r="G13" s="58">
        <f>F13/B13</f>
        <v>0.32467802412723956</v>
      </c>
      <c r="H13" s="65">
        <f>H3+H4</f>
        <v>35702.830000000009</v>
      </c>
      <c r="I13" s="58">
        <f>H13/B13</f>
        <v>0.25079795898956531</v>
      </c>
      <c r="J13" s="66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14.25" x14ac:dyDescent="0.45">
      <c r="A14"/>
      <c r="B14" s="68"/>
      <c r="C14" s="68"/>
      <c r="D14" s="68"/>
      <c r="E14" s="68"/>
      <c r="F14" s="68"/>
      <c r="G14" s="68"/>
      <c r="H14" s="68"/>
      <c r="I14" s="68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ht="14.25" x14ac:dyDescent="0.45">
      <c r="B15" s="67"/>
      <c r="C15" s="64"/>
      <c r="D15" s="67"/>
      <c r="E15" s="64"/>
      <c r="F15" s="105"/>
      <c r="G15" s="106"/>
      <c r="H15" s="105"/>
      <c r="I15" s="106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ht="14.25" x14ac:dyDescent="0.45">
      <c r="A16"/>
      <c r="B16"/>
      <c r="C16"/>
      <c r="F16" s="15"/>
      <c r="G16" s="15"/>
      <c r="H16" s="15"/>
      <c r="I16" s="15"/>
    </row>
    <row r="17" spans="1:9" ht="14.25" x14ac:dyDescent="0.45">
      <c r="A17"/>
      <c r="B17"/>
      <c r="C17"/>
      <c r="F17" s="15"/>
      <c r="G17" s="15"/>
      <c r="H17" s="15"/>
      <c r="I17" s="15"/>
    </row>
    <row r="18" spans="1:9" ht="14.25" x14ac:dyDescent="0.45">
      <c r="A18"/>
      <c r="B18"/>
      <c r="C18"/>
      <c r="F18" s="15"/>
      <c r="G18" s="15"/>
      <c r="H18" s="15"/>
      <c r="I18" s="15"/>
    </row>
    <row r="19" spans="1:9" x14ac:dyDescent="0.35">
      <c r="F19" s="15"/>
      <c r="G19" s="15"/>
      <c r="H19" s="15"/>
      <c r="I19" s="15"/>
    </row>
    <row r="20" spans="1:9" x14ac:dyDescent="0.35">
      <c r="F20" s="15"/>
      <c r="G20" s="15"/>
      <c r="H20" s="15"/>
      <c r="I20" s="15"/>
    </row>
    <row r="21" spans="1:9" x14ac:dyDescent="0.35">
      <c r="F21" s="15"/>
      <c r="G21" s="15"/>
      <c r="H21" s="15"/>
      <c r="I21" s="15"/>
    </row>
    <row r="22" spans="1:9" x14ac:dyDescent="0.35">
      <c r="F22" s="15"/>
      <c r="G22" s="15"/>
      <c r="H22" s="15"/>
      <c r="I22" s="15"/>
    </row>
  </sheetData>
  <mergeCells count="11">
    <mergeCell ref="H11:I11"/>
    <mergeCell ref="A1:A2"/>
    <mergeCell ref="B11:B12"/>
    <mergeCell ref="C11:C12"/>
    <mergeCell ref="D11:E11"/>
    <mergeCell ref="F11:G11"/>
    <mergeCell ref="D1:E1"/>
    <mergeCell ref="F1:G1"/>
    <mergeCell ref="H1:I1"/>
    <mergeCell ref="B1:B2"/>
    <mergeCell ref="C1:C2"/>
  </mergeCells>
  <pageMargins left="0.7" right="0.7" top="0.75" bottom="0.75" header="0.3" footer="0.3"/>
  <pageSetup paperSize="9" orientation="portrait" r:id="rId1"/>
  <ignoredErrors>
    <ignoredError sqref="E13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1"/>
  <sheetViews>
    <sheetView zoomScale="98" zoomScaleNormal="98" workbookViewId="0">
      <selection activeCell="O9" sqref="O9"/>
    </sheetView>
  </sheetViews>
  <sheetFormatPr defaultColWidth="8.796875" defaultRowHeight="13.5" x14ac:dyDescent="0.35"/>
  <cols>
    <col min="1" max="1" width="27" style="15" bestFit="1" customWidth="1"/>
    <col min="2" max="2" width="12.73046875" style="15" bestFit="1" customWidth="1"/>
    <col min="3" max="3" width="9.73046875" style="15" bestFit="1" customWidth="1"/>
    <col min="4" max="4" width="11.46484375" style="15" bestFit="1" customWidth="1"/>
    <col min="5" max="6" width="10.265625" style="15" bestFit="1" customWidth="1"/>
    <col min="7" max="11" width="9.73046875" style="15" bestFit="1" customWidth="1"/>
    <col min="12" max="12" width="12" style="15" bestFit="1" customWidth="1"/>
    <col min="13" max="13" width="10.796875" style="15" bestFit="1" customWidth="1"/>
    <col min="14" max="15" width="8.796875" style="15"/>
    <col min="16" max="16" width="8.796875" style="15" customWidth="1"/>
    <col min="17" max="17" width="11" style="15" customWidth="1"/>
    <col min="18" max="18" width="10.73046875" style="15" bestFit="1" customWidth="1"/>
    <col min="19" max="16384" width="8.796875" style="15"/>
  </cols>
  <sheetData>
    <row r="1" spans="1:15" ht="13.9" x14ac:dyDescent="0.4">
      <c r="A1" s="19" t="s">
        <v>36</v>
      </c>
      <c r="B1" s="14" t="s">
        <v>158</v>
      </c>
      <c r="C1" s="14" t="s">
        <v>157</v>
      </c>
      <c r="D1" s="28" t="s">
        <v>149</v>
      </c>
      <c r="E1" s="28" t="s">
        <v>4</v>
      </c>
    </row>
    <row r="2" spans="1:15" ht="13.9" x14ac:dyDescent="0.4">
      <c r="A2" s="28" t="s">
        <v>125</v>
      </c>
      <c r="B2" s="19">
        <v>44.24</v>
      </c>
      <c r="C2" s="19">
        <v>44.77</v>
      </c>
      <c r="D2" s="19">
        <v>35.409999999999997</v>
      </c>
      <c r="E2" s="19">
        <v>44.39</v>
      </c>
    </row>
    <row r="4" spans="1:15" ht="13.9" x14ac:dyDescent="0.4">
      <c r="A4" s="21" t="s">
        <v>202</v>
      </c>
    </row>
    <row r="5" spans="1:15" ht="13.9" x14ac:dyDescent="0.4">
      <c r="B5" s="165" t="s">
        <v>32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7"/>
      <c r="O5" s="49"/>
    </row>
    <row r="6" spans="1:15" ht="13.9" x14ac:dyDescent="0.4">
      <c r="A6" s="28" t="s">
        <v>68</v>
      </c>
      <c r="B6" s="28" t="s">
        <v>48</v>
      </c>
      <c r="C6" s="28" t="s">
        <v>116</v>
      </c>
      <c r="D6" s="28" t="s">
        <v>117</v>
      </c>
      <c r="E6" s="28" t="s">
        <v>118</v>
      </c>
      <c r="F6" s="28" t="s">
        <v>119</v>
      </c>
      <c r="G6" s="28" t="s">
        <v>120</v>
      </c>
      <c r="H6" s="28" t="s">
        <v>121</v>
      </c>
      <c r="I6" s="28" t="s">
        <v>122</v>
      </c>
      <c r="J6" s="28" t="s">
        <v>123</v>
      </c>
      <c r="K6" s="28" t="s">
        <v>124</v>
      </c>
      <c r="L6" s="28" t="s">
        <v>198</v>
      </c>
      <c r="M6" s="28" t="s">
        <v>4</v>
      </c>
    </row>
    <row r="7" spans="1:15" x14ac:dyDescent="0.35">
      <c r="A7" s="19" t="s">
        <v>158</v>
      </c>
      <c r="B7" s="39">
        <v>427.19</v>
      </c>
      <c r="C7" s="39">
        <v>8620.4599999999991</v>
      </c>
      <c r="D7" s="17">
        <v>17395.78</v>
      </c>
      <c r="E7" s="17">
        <v>18394.02</v>
      </c>
      <c r="F7" s="17">
        <v>19844.45</v>
      </c>
      <c r="G7" s="17">
        <v>20939.78</v>
      </c>
      <c r="H7" s="17">
        <v>21523.94</v>
      </c>
      <c r="I7" s="17">
        <v>22293.24</v>
      </c>
      <c r="J7" s="17">
        <v>18140.849999999999</v>
      </c>
      <c r="K7" s="17">
        <v>12182.76</v>
      </c>
      <c r="L7" s="39">
        <v>5608.79</v>
      </c>
      <c r="M7" s="17">
        <v>165371.26</v>
      </c>
      <c r="N7" s="111"/>
    </row>
    <row r="8" spans="1:15" x14ac:dyDescent="0.35">
      <c r="A8" s="19" t="s">
        <v>157</v>
      </c>
      <c r="B8" s="39">
        <v>222.44</v>
      </c>
      <c r="C8" s="39">
        <v>3003.68</v>
      </c>
      <c r="D8" s="39">
        <v>7753.44</v>
      </c>
      <c r="E8" s="39">
        <v>9673.34</v>
      </c>
      <c r="F8" s="17">
        <v>10192.5</v>
      </c>
      <c r="G8" s="17">
        <v>10147.719999999999</v>
      </c>
      <c r="H8" s="17">
        <v>10145.969999999999</v>
      </c>
      <c r="I8" s="17">
        <v>10919.94</v>
      </c>
      <c r="J8" s="39">
        <v>9260.3799999999992</v>
      </c>
      <c r="K8" s="39">
        <v>6023.02</v>
      </c>
      <c r="L8" s="39">
        <v>3111.39</v>
      </c>
      <c r="M8" s="17">
        <v>80453.820000000007</v>
      </c>
      <c r="N8" s="111"/>
    </row>
    <row r="9" spans="1:15" x14ac:dyDescent="0.35">
      <c r="A9" s="19" t="s">
        <v>149</v>
      </c>
      <c r="B9" s="39">
        <v>2.3199999999999998</v>
      </c>
      <c r="C9" s="39">
        <v>56.57</v>
      </c>
      <c r="D9" s="39">
        <v>138.62</v>
      </c>
      <c r="E9" s="39">
        <v>88.04</v>
      </c>
      <c r="F9" s="39">
        <v>65.67</v>
      </c>
      <c r="G9" s="39">
        <v>38.86</v>
      </c>
      <c r="H9" s="39">
        <v>26.99</v>
      </c>
      <c r="I9" s="39">
        <v>31.53</v>
      </c>
      <c r="J9" s="39">
        <v>22.8</v>
      </c>
      <c r="K9" s="39">
        <v>12.11</v>
      </c>
      <c r="L9" s="39">
        <v>0.9</v>
      </c>
      <c r="M9" s="17">
        <v>484.41</v>
      </c>
      <c r="N9" s="111"/>
    </row>
    <row r="10" spans="1:15" x14ac:dyDescent="0.35">
      <c r="A10" s="19" t="s">
        <v>4</v>
      </c>
      <c r="B10" s="39">
        <v>651.95000000000005</v>
      </c>
      <c r="C10" s="39">
        <v>11680.71</v>
      </c>
      <c r="D10" s="17">
        <v>25287.84</v>
      </c>
      <c r="E10" s="17">
        <v>28155.4</v>
      </c>
      <c r="F10" s="17">
        <v>30102.62</v>
      </c>
      <c r="G10" s="17">
        <v>31126.36</v>
      </c>
      <c r="H10" s="17">
        <v>31696.9</v>
      </c>
      <c r="I10" s="17">
        <v>33244.71</v>
      </c>
      <c r="J10" s="17">
        <v>27424.03</v>
      </c>
      <c r="K10" s="17">
        <v>18217.89</v>
      </c>
      <c r="L10" s="39">
        <v>8721.08</v>
      </c>
      <c r="M10" s="17">
        <v>246309.49</v>
      </c>
    </row>
    <row r="11" spans="1:15" x14ac:dyDescent="0.35">
      <c r="B11" s="140"/>
      <c r="C11" s="141"/>
      <c r="D11" s="142"/>
      <c r="E11" s="142"/>
      <c r="F11" s="142"/>
      <c r="G11" s="142"/>
      <c r="H11" s="142"/>
      <c r="I11" s="142"/>
      <c r="J11" s="142"/>
      <c r="K11" s="142"/>
      <c r="L11" s="141"/>
      <c r="M11" s="143"/>
    </row>
    <row r="12" spans="1:15" ht="13.9" x14ac:dyDescent="0.4">
      <c r="A12" s="21" t="s">
        <v>203</v>
      </c>
      <c r="B12" s="140"/>
      <c r="C12" s="141"/>
      <c r="D12" s="142"/>
      <c r="E12" s="142"/>
      <c r="F12" s="142"/>
      <c r="G12" s="142"/>
      <c r="H12" s="142"/>
      <c r="I12" s="142"/>
      <c r="J12" s="142"/>
      <c r="K12" s="142"/>
      <c r="L12" s="141"/>
      <c r="M12" s="143"/>
    </row>
    <row r="13" spans="1:15" ht="13.9" x14ac:dyDescent="0.4">
      <c r="B13" s="165" t="s">
        <v>32</v>
      </c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7"/>
    </row>
    <row r="14" spans="1:15" ht="13.9" x14ac:dyDescent="0.4">
      <c r="A14" s="28" t="s">
        <v>68</v>
      </c>
      <c r="B14" s="28" t="s">
        <v>48</v>
      </c>
      <c r="C14" s="28" t="s">
        <v>116</v>
      </c>
      <c r="D14" s="28" t="s">
        <v>117</v>
      </c>
      <c r="E14" s="28" t="s">
        <v>118</v>
      </c>
      <c r="F14" s="28" t="s">
        <v>119</v>
      </c>
      <c r="G14" s="28" t="s">
        <v>120</v>
      </c>
      <c r="H14" s="28" t="s">
        <v>121</v>
      </c>
      <c r="I14" s="28" t="s">
        <v>122</v>
      </c>
      <c r="J14" s="28" t="s">
        <v>123</v>
      </c>
      <c r="K14" s="28" t="s">
        <v>124</v>
      </c>
      <c r="L14" s="28" t="s">
        <v>198</v>
      </c>
      <c r="M14" s="28" t="s">
        <v>4</v>
      </c>
    </row>
    <row r="15" spans="1:15" x14ac:dyDescent="0.35">
      <c r="A15" s="19" t="s">
        <v>158</v>
      </c>
      <c r="B15" s="58">
        <v>0.6552</v>
      </c>
      <c r="C15" s="58">
        <v>0.73799999999999999</v>
      </c>
      <c r="D15" s="58">
        <v>0.68789999999999996</v>
      </c>
      <c r="E15" s="58">
        <v>0.65329999999999999</v>
      </c>
      <c r="F15" s="58">
        <v>0.65920000000000001</v>
      </c>
      <c r="G15" s="58">
        <v>0.67269999999999996</v>
      </c>
      <c r="H15" s="58">
        <v>0.67910000000000004</v>
      </c>
      <c r="I15" s="58">
        <v>0.67059999999999997</v>
      </c>
      <c r="J15" s="58">
        <v>0.66149999999999998</v>
      </c>
      <c r="K15" s="58">
        <v>0.66869999999999996</v>
      </c>
      <c r="L15" s="58">
        <v>0.6431</v>
      </c>
      <c r="M15" s="58">
        <v>0.6714</v>
      </c>
    </row>
    <row r="16" spans="1:15" x14ac:dyDescent="0.35">
      <c r="A16" s="19" t="s">
        <v>157</v>
      </c>
      <c r="B16" s="58">
        <v>0.3412</v>
      </c>
      <c r="C16" s="58">
        <v>0.2571</v>
      </c>
      <c r="D16" s="58">
        <v>0.30659999999999998</v>
      </c>
      <c r="E16" s="58">
        <v>0.34360000000000002</v>
      </c>
      <c r="F16" s="58">
        <v>0.33860000000000001</v>
      </c>
      <c r="G16" s="58">
        <v>0.32600000000000001</v>
      </c>
      <c r="H16" s="58">
        <v>0.3201</v>
      </c>
      <c r="I16" s="58">
        <v>0.32850000000000001</v>
      </c>
      <c r="J16" s="58">
        <v>0.3377</v>
      </c>
      <c r="K16" s="58">
        <v>0.3306</v>
      </c>
      <c r="L16" s="58">
        <v>0.35680000000000001</v>
      </c>
      <c r="M16" s="58">
        <v>0.3266</v>
      </c>
    </row>
    <row r="17" spans="1:19" x14ac:dyDescent="0.35">
      <c r="A17" s="19" t="s">
        <v>149</v>
      </c>
      <c r="B17" s="58">
        <v>3.5999999999999999E-3</v>
      </c>
      <c r="C17" s="58">
        <v>4.7999999999999996E-3</v>
      </c>
      <c r="D17" s="58">
        <v>5.4999999999999997E-3</v>
      </c>
      <c r="E17" s="58">
        <v>3.0999999999999999E-3</v>
      </c>
      <c r="F17" s="58">
        <v>2.2000000000000001E-3</v>
      </c>
      <c r="G17" s="58">
        <v>1.1999999999999999E-3</v>
      </c>
      <c r="H17" s="58">
        <v>8.9999999999999998E-4</v>
      </c>
      <c r="I17" s="58">
        <v>8.9999999999999998E-4</v>
      </c>
      <c r="J17" s="58">
        <v>8.0000000000000004E-4</v>
      </c>
      <c r="K17" s="58">
        <v>6.9999999999999999E-4</v>
      </c>
      <c r="L17" s="58">
        <v>1E-4</v>
      </c>
      <c r="M17" s="58">
        <v>2E-3</v>
      </c>
    </row>
    <row r="18" spans="1:19" x14ac:dyDescent="0.35">
      <c r="A18" s="19" t="s">
        <v>4</v>
      </c>
      <c r="B18" s="58">
        <v>1</v>
      </c>
      <c r="C18" s="58">
        <v>1</v>
      </c>
      <c r="D18" s="58">
        <v>1</v>
      </c>
      <c r="E18" s="58">
        <v>1</v>
      </c>
      <c r="F18" s="58">
        <v>1</v>
      </c>
      <c r="G18" s="58">
        <v>1</v>
      </c>
      <c r="H18" s="58">
        <v>1</v>
      </c>
      <c r="I18" s="58">
        <v>1</v>
      </c>
      <c r="J18" s="58">
        <v>1</v>
      </c>
      <c r="K18" s="58">
        <v>1</v>
      </c>
      <c r="L18" s="58">
        <v>1</v>
      </c>
      <c r="M18" s="58">
        <v>1</v>
      </c>
    </row>
    <row r="19" spans="1:19" x14ac:dyDescent="0.35">
      <c r="B19" s="18"/>
      <c r="C19" s="18"/>
      <c r="D19" s="18"/>
    </row>
    <row r="20" spans="1:19" x14ac:dyDescent="0.35">
      <c r="J20" s="112"/>
    </row>
    <row r="21" spans="1:19" ht="14.25" x14ac:dyDescent="0.45">
      <c r="A21" s="28" t="s">
        <v>77</v>
      </c>
      <c r="B21" s="28" t="s">
        <v>125</v>
      </c>
      <c r="C21"/>
      <c r="D21"/>
      <c r="E21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9" ht="14.25" x14ac:dyDescent="0.45">
      <c r="A22" s="19" t="s">
        <v>47</v>
      </c>
      <c r="B22" s="19">
        <v>46.49</v>
      </c>
      <c r="C22"/>
      <c r="D22"/>
      <c r="E22"/>
      <c r="F22" s="18"/>
      <c r="G22" s="18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1:19" ht="14.25" x14ac:dyDescent="0.45">
      <c r="A23" s="19" t="s">
        <v>163</v>
      </c>
      <c r="B23" s="19">
        <v>45.91</v>
      </c>
      <c r="C23"/>
      <c r="D23"/>
      <c r="E23"/>
      <c r="F23" s="18"/>
      <c r="G23" s="18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19" ht="14.25" x14ac:dyDescent="0.45">
      <c r="A24" s="19" t="s">
        <v>44</v>
      </c>
      <c r="B24" s="19">
        <v>45.87</v>
      </c>
      <c r="C24"/>
      <c r="D24"/>
      <c r="E24"/>
      <c r="F24" s="18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18"/>
    </row>
    <row r="25" spans="1:19" ht="14.25" x14ac:dyDescent="0.45">
      <c r="A25" s="19" t="s">
        <v>162</v>
      </c>
      <c r="B25" s="39">
        <v>45.87</v>
      </c>
      <c r="C25"/>
      <c r="D25"/>
      <c r="E25"/>
      <c r="F25" s="18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19" ht="14.25" x14ac:dyDescent="0.45">
      <c r="A26" s="19" t="s">
        <v>167</v>
      </c>
      <c r="B26" s="19">
        <v>45.36</v>
      </c>
      <c r="C26"/>
      <c r="D26"/>
      <c r="E26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9" ht="14.25" x14ac:dyDescent="0.45">
      <c r="A27" s="19" t="s">
        <v>159</v>
      </c>
      <c r="B27" s="19">
        <v>45.34</v>
      </c>
      <c r="C27"/>
      <c r="D27"/>
      <c r="E27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9" ht="14.25" x14ac:dyDescent="0.45">
      <c r="A28" s="19" t="s">
        <v>40</v>
      </c>
      <c r="B28" s="19">
        <v>45.34</v>
      </c>
      <c r="C28"/>
      <c r="D28"/>
      <c r="E2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9" ht="14.25" x14ac:dyDescent="0.45">
      <c r="A29" s="19" t="s">
        <v>160</v>
      </c>
      <c r="B29" s="19">
        <v>44.65</v>
      </c>
      <c r="C29"/>
      <c r="D29"/>
      <c r="E29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22"/>
    </row>
    <row r="30" spans="1:19" ht="14.25" x14ac:dyDescent="0.45">
      <c r="A30" s="19" t="s">
        <v>45</v>
      </c>
      <c r="B30" s="19">
        <v>44.53</v>
      </c>
      <c r="C30"/>
      <c r="D30"/>
      <c r="E30"/>
    </row>
    <row r="31" spans="1:19" ht="14.25" x14ac:dyDescent="0.45">
      <c r="A31" s="19" t="s">
        <v>166</v>
      </c>
      <c r="B31" s="19">
        <v>44.27</v>
      </c>
      <c r="C31"/>
      <c r="D31"/>
      <c r="E31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9" ht="14.25" x14ac:dyDescent="0.45">
      <c r="A32" s="19" t="s">
        <v>42</v>
      </c>
      <c r="B32" s="19">
        <v>44.24</v>
      </c>
      <c r="C32"/>
      <c r="D32"/>
      <c r="E32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14.25" x14ac:dyDescent="0.45">
      <c r="A33" s="19" t="s">
        <v>41</v>
      </c>
      <c r="B33" s="19">
        <v>44.12</v>
      </c>
      <c r="C33"/>
      <c r="D33"/>
      <c r="E33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ht="14.25" x14ac:dyDescent="0.45">
      <c r="A34" s="19" t="s">
        <v>46</v>
      </c>
      <c r="B34" s="19">
        <v>44</v>
      </c>
      <c r="C34"/>
      <c r="D34"/>
      <c r="E34"/>
    </row>
    <row r="35" spans="1:17" ht="14.25" x14ac:dyDescent="0.45">
      <c r="A35" s="19" t="s">
        <v>161</v>
      </c>
      <c r="B35" s="19">
        <v>43.91</v>
      </c>
      <c r="C35"/>
      <c r="D35"/>
      <c r="E35"/>
    </row>
    <row r="36" spans="1:17" ht="14.25" x14ac:dyDescent="0.45">
      <c r="A36" s="19" t="s">
        <v>39</v>
      </c>
      <c r="B36" s="19">
        <v>43.88</v>
      </c>
      <c r="C36"/>
      <c r="D36"/>
      <c r="E36"/>
    </row>
    <row r="37" spans="1:17" ht="14.25" x14ac:dyDescent="0.45">
      <c r="A37" s="19" t="s">
        <v>165</v>
      </c>
      <c r="B37" s="19">
        <v>43.65</v>
      </c>
      <c r="C37"/>
      <c r="D37"/>
      <c r="E37"/>
    </row>
    <row r="38" spans="1:17" ht="14.25" x14ac:dyDescent="0.45">
      <c r="A38" s="19" t="s">
        <v>43</v>
      </c>
      <c r="B38" s="19">
        <v>43.58</v>
      </c>
      <c r="C38"/>
      <c r="D38"/>
      <c r="E38"/>
    </row>
    <row r="39" spans="1:17" ht="14.25" x14ac:dyDescent="0.45">
      <c r="A39" s="19" t="s">
        <v>164</v>
      </c>
      <c r="B39" s="19">
        <v>42.95</v>
      </c>
      <c r="C39"/>
      <c r="D39"/>
      <c r="E39"/>
    </row>
    <row r="40" spans="1:17" ht="14.25" x14ac:dyDescent="0.45">
      <c r="A40" s="19" t="s">
        <v>168</v>
      </c>
      <c r="B40" s="19">
        <v>42.84</v>
      </c>
      <c r="C40"/>
      <c r="D40"/>
      <c r="E40"/>
    </row>
    <row r="41" spans="1:17" ht="27.75" x14ac:dyDescent="0.45">
      <c r="A41" s="40" t="s">
        <v>140</v>
      </c>
      <c r="B41" s="19">
        <v>44.39</v>
      </c>
      <c r="C41"/>
      <c r="D41"/>
      <c r="E41"/>
    </row>
  </sheetData>
  <sortState xmlns:xlrd2="http://schemas.microsoft.com/office/spreadsheetml/2017/richdata2" ref="A22:B40">
    <sortCondition descending="1" ref="B22:B40"/>
  </sortState>
  <mergeCells count="2">
    <mergeCell ref="B13:M13"/>
    <mergeCell ref="B5:M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605E8EC994B74384C3E9D77F3265EB" ma:contentTypeVersion="18" ma:contentTypeDescription="Create a new document." ma:contentTypeScope="" ma:versionID="c0f6d8432645946b08a1e49754595572">
  <xsd:schema xmlns:xsd="http://www.w3.org/2001/XMLSchema" xmlns:xs="http://www.w3.org/2001/XMLSchema" xmlns:p="http://schemas.microsoft.com/office/2006/metadata/properties" xmlns:ns2="42f71f86-2bc3-4eda-a5e7-ed52d7073a80" xmlns:ns3="fd5a31b8-7943-496c-9bf2-dda18d38b62a" targetNamespace="http://schemas.microsoft.com/office/2006/metadata/properties" ma:root="true" ma:fieldsID="65f358f9797809d0b1c7b31eae102c14" ns2:_="" ns3:_="">
    <xsd:import namespace="42f71f86-2bc3-4eda-a5e7-ed52d7073a80"/>
    <xsd:import namespace="fd5a31b8-7943-496c-9bf2-dda18d38b6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ink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Subjectmatterexpert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71f86-2bc3-4eda-a5e7-ed52d7073a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ink" ma:index="19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b879720-a610-4f30-a10e-48b90a9c4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Subjectmatterexpert" ma:index="24" nillable="true" ma:displayName="Subject matter expert" ma:description="Person responsible for editing this page" ma:format="Dropdown" ma:internalName="Subjectmatterexpert">
      <xsd:simpleType>
        <xsd:restriction base="dms:Note">
          <xsd:maxLength value="255"/>
        </xsd:restriction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a31b8-7943-496c-9bf2-dda18d38b6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5d682a1-3bd8-46c1-be71-5eea99c24b83}" ma:internalName="TaxCatchAll" ma:showField="CatchAllData" ma:web="fd5a31b8-7943-496c-9bf2-dda18d38b6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0BD2FE-3987-4715-8BE6-02AE8ECB24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C3D612-5419-4E84-9122-2F03026996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71f86-2bc3-4eda-a5e7-ed52d7073a80"/>
    <ds:schemaRef ds:uri="fd5a31b8-7943-496c-9bf2-dda18d38b6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pg 5 workforce at a glance</vt:lpstr>
      <vt:lpstr>pg 6 </vt:lpstr>
      <vt:lpstr>pg 7 workforce size</vt:lpstr>
      <vt:lpstr>pg 10 occupation type</vt:lpstr>
      <vt:lpstr>pg 11 and 12 location</vt:lpstr>
      <vt:lpstr>pg 13 employment type</vt:lpstr>
      <vt:lpstr>pg 14 diversity</vt:lpstr>
      <vt:lpstr>pg 15 workforce earnings</vt:lpstr>
      <vt:lpstr>pg 16 age</vt:lpstr>
      <vt:lpstr>pg 17 and 18 appt type</vt:lpstr>
      <vt:lpstr>pg 19 and 20 gender</vt:lpstr>
      <vt:lpstr>pg 21  employment status</vt:lpstr>
      <vt:lpstr>pg 22 appointment type</vt:lpstr>
    </vt:vector>
  </TitlesOfParts>
  <Company>Public Service Commission | Queensland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March 2023 Biannual report open data tables</dc:title>
  <dc:subject>March 2023 Biannual report open data tables</dc:subject>
  <dc:creator>Public Service Commission | Queensland Government</dc:creator>
  <cp:keywords>March 2023 Biannual report open data tables</cp:keywords>
  <dcterms:created xsi:type="dcterms:W3CDTF">2019-11-11T00:59:08Z</dcterms:created>
  <dcterms:modified xsi:type="dcterms:W3CDTF">2023-06-13T04:07:24Z</dcterms:modified>
</cp:coreProperties>
</file>