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pcqld-my.sharepoint.com/personal/shaun_gordon_psc_qld_gov_au/Documents/FLASH DRIVE/PSC/PSC/Performance Analytics/Quarterly report/September 2021 release/"/>
    </mc:Choice>
  </mc:AlternateContent>
  <xr:revisionPtr revIDLastSave="1" documentId="8_{37C947C7-B77D-4C08-9925-9FD07034323A}" xr6:coauthVersionLast="47" xr6:coauthVersionMax="47" xr10:uidLastSave="{4078F732-6D03-4296-8BA3-F77C2B8786FF}"/>
  <bookViews>
    <workbookView xWindow="-110" yWindow="-110" windowWidth="25180" windowHeight="16260" tabRatio="799" firstSheet="3" activeTab="7" xr2:uid="{00000000-000D-0000-FFFF-FFFF00000000}"/>
  </bookViews>
  <sheets>
    <sheet name="pg 5 workforce at a glance" sheetId="13" r:id="rId1"/>
    <sheet name="pg 6 " sheetId="16" r:id="rId2"/>
    <sheet name="pg 7 workforce size" sheetId="4" r:id="rId3"/>
    <sheet name="pg 9 occupation type" sheetId="5" r:id="rId4"/>
    <sheet name="pg 10 and 11 location" sheetId="6" r:id="rId5"/>
    <sheet name="pg 12 employment type" sheetId="7" r:id="rId6"/>
    <sheet name="pg 13 diversity" sheetId="8" r:id="rId7"/>
    <sheet name="pg 14 workforce earnings" sheetId="11" r:id="rId8"/>
    <sheet name="pg 15 age" sheetId="10" r:id="rId9"/>
    <sheet name="pg 16 and 17 appt type" sheetId="1" r:id="rId10"/>
    <sheet name="pg 18 and 19 gender" sheetId="2" r:id="rId11"/>
    <sheet name="pg 20  employment status" sheetId="14" r:id="rId12"/>
    <sheet name="pg 21 appointment type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6" l="1"/>
  <c r="B30" i="6"/>
  <c r="B25" i="6"/>
  <c r="B24" i="6"/>
  <c r="AJ7" i="15"/>
  <c r="AI6" i="15"/>
  <c r="AI4" i="15"/>
  <c r="AH7" i="15"/>
  <c r="AF7" i="15"/>
  <c r="AD7" i="15"/>
  <c r="AC7" i="15"/>
  <c r="AB4" i="15"/>
  <c r="AB6" i="15"/>
  <c r="Y7" i="15"/>
  <c r="W7" i="15"/>
  <c r="V7" i="15"/>
  <c r="U4" i="15"/>
  <c r="U6" i="15"/>
  <c r="T7" i="15"/>
  <c r="R7" i="15"/>
  <c r="P7" i="15"/>
  <c r="O7" i="15"/>
  <c r="N6" i="15"/>
  <c r="N4" i="15"/>
  <c r="M7" i="15"/>
  <c r="K7" i="15"/>
  <c r="I7" i="15"/>
  <c r="H7" i="15"/>
  <c r="G6" i="15"/>
  <c r="F7" i="15"/>
  <c r="G4" i="15" s="1"/>
  <c r="D7" i="15"/>
  <c r="B7" i="15"/>
  <c r="AC7" i="14"/>
  <c r="AB4" i="14"/>
  <c r="AB6" i="14"/>
  <c r="AA7" i="14"/>
  <c r="Y7" i="14"/>
  <c r="W7" i="14"/>
  <c r="U6" i="14"/>
  <c r="U4" i="14"/>
  <c r="T7" i="14"/>
  <c r="R7" i="14"/>
  <c r="P7" i="14"/>
  <c r="O7" i="14"/>
  <c r="N4" i="14"/>
  <c r="N6" i="14"/>
  <c r="M7" i="14"/>
  <c r="K7" i="14"/>
  <c r="I7" i="14"/>
  <c r="H7" i="14"/>
  <c r="G6" i="14"/>
  <c r="G4" i="14"/>
  <c r="F7" i="14"/>
  <c r="D7" i="14"/>
  <c r="B7" i="14"/>
  <c r="F13" i="11"/>
  <c r="D13" i="11"/>
  <c r="B13" i="11"/>
  <c r="C10" i="10"/>
  <c r="D10" i="10"/>
  <c r="E10" i="10"/>
  <c r="F10" i="10"/>
  <c r="G10" i="10"/>
  <c r="H10" i="10"/>
  <c r="I10" i="10"/>
  <c r="J10" i="10"/>
  <c r="K10" i="10"/>
  <c r="L10" i="10"/>
  <c r="M10" i="10"/>
  <c r="B10" i="10"/>
  <c r="F58" i="7"/>
  <c r="D58" i="7"/>
  <c r="E76" i="2"/>
  <c r="F9" i="11"/>
  <c r="B9" i="11"/>
  <c r="H4" i="11"/>
  <c r="H5" i="11"/>
  <c r="H6" i="11"/>
  <c r="H7" i="11"/>
  <c r="H8" i="11"/>
  <c r="H3" i="11"/>
  <c r="B39" i="5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D5" i="4"/>
  <c r="E5" i="4" s="1"/>
  <c r="D6" i="4"/>
  <c r="E6" i="4" s="1"/>
  <c r="B43" i="4"/>
  <c r="B31" i="4"/>
  <c r="H13" i="11" l="1"/>
  <c r="B26" i="6"/>
  <c r="C24" i="6" s="1"/>
  <c r="B32" i="6"/>
  <c r="C30" i="6" s="1"/>
  <c r="E90" i="2"/>
  <c r="H9" i="11"/>
  <c r="I9" i="11" s="1"/>
  <c r="B45" i="4"/>
  <c r="AI7" i="15"/>
  <c r="AI5" i="15"/>
  <c r="AG7" i="15"/>
  <c r="AG6" i="15"/>
  <c r="AG5" i="15"/>
  <c r="AG4" i="15"/>
  <c r="AE7" i="15"/>
  <c r="AE6" i="15"/>
  <c r="AE5" i="15"/>
  <c r="AE4" i="15"/>
  <c r="AB7" i="15"/>
  <c r="AB5" i="15"/>
  <c r="Z7" i="15"/>
  <c r="Z6" i="15"/>
  <c r="Z5" i="15"/>
  <c r="Z4" i="15"/>
  <c r="X7" i="15"/>
  <c r="X6" i="15"/>
  <c r="X5" i="15"/>
  <c r="X4" i="15"/>
  <c r="U7" i="15"/>
  <c r="U5" i="15"/>
  <c r="S7" i="15"/>
  <c r="S6" i="15"/>
  <c r="S5" i="15"/>
  <c r="S4" i="15"/>
  <c r="Q7" i="15"/>
  <c r="Q6" i="15"/>
  <c r="Q5" i="15"/>
  <c r="Q4" i="15"/>
  <c r="N7" i="15"/>
  <c r="N5" i="15"/>
  <c r="L7" i="15"/>
  <c r="L6" i="15"/>
  <c r="L5" i="15"/>
  <c r="L4" i="15"/>
  <c r="J7" i="15"/>
  <c r="J6" i="15"/>
  <c r="J5" i="15"/>
  <c r="J4" i="15"/>
  <c r="G7" i="15"/>
  <c r="G5" i="15"/>
  <c r="E7" i="15"/>
  <c r="E6" i="15"/>
  <c r="E5" i="15"/>
  <c r="E4" i="15"/>
  <c r="C7" i="15"/>
  <c r="C6" i="15"/>
  <c r="C5" i="15"/>
  <c r="C4" i="15"/>
  <c r="AB7" i="14"/>
  <c r="AB5" i="14"/>
  <c r="Z7" i="14"/>
  <c r="Z6" i="14"/>
  <c r="Z5" i="14"/>
  <c r="Z4" i="14"/>
  <c r="X7" i="14"/>
  <c r="X6" i="14"/>
  <c r="X5" i="14"/>
  <c r="X4" i="14"/>
  <c r="U7" i="14"/>
  <c r="U5" i="14"/>
  <c r="S7" i="14"/>
  <c r="S6" i="14"/>
  <c r="S5" i="14"/>
  <c r="S4" i="14"/>
  <c r="Q7" i="14"/>
  <c r="Q6" i="14"/>
  <c r="Q5" i="14"/>
  <c r="Q4" i="14"/>
  <c r="N7" i="14"/>
  <c r="N5" i="14"/>
  <c r="L7" i="14"/>
  <c r="L6" i="14"/>
  <c r="L5" i="14"/>
  <c r="L4" i="14"/>
  <c r="J7" i="14"/>
  <c r="J6" i="14"/>
  <c r="J5" i="14"/>
  <c r="J4" i="14"/>
  <c r="G7" i="14"/>
  <c r="G5" i="14"/>
  <c r="E7" i="14"/>
  <c r="E6" i="14"/>
  <c r="E5" i="14"/>
  <c r="E4" i="14"/>
  <c r="C7" i="14"/>
  <c r="C6" i="14"/>
  <c r="C5" i="14"/>
  <c r="C4" i="14"/>
  <c r="D76" i="2"/>
  <c r="D30" i="2"/>
  <c r="C76" i="1"/>
  <c r="D76" i="1"/>
  <c r="E76" i="1"/>
  <c r="F76" i="1"/>
  <c r="B76" i="1"/>
  <c r="C30" i="1"/>
  <c r="D30" i="1"/>
  <c r="E30" i="1"/>
  <c r="F30" i="1"/>
  <c r="B30" i="1"/>
  <c r="E13" i="11"/>
  <c r="G13" i="11"/>
  <c r="I13" i="11"/>
  <c r="I4" i="11"/>
  <c r="I5" i="11"/>
  <c r="I6" i="11"/>
  <c r="I7" i="11"/>
  <c r="I8" i="11"/>
  <c r="I3" i="11"/>
  <c r="G4" i="11"/>
  <c r="G5" i="11"/>
  <c r="G6" i="11"/>
  <c r="G7" i="11"/>
  <c r="G8" i="11"/>
  <c r="G9" i="11"/>
  <c r="G3" i="11"/>
  <c r="E4" i="11"/>
  <c r="E5" i="11"/>
  <c r="E6" i="11"/>
  <c r="E7" i="11"/>
  <c r="E8" i="11"/>
  <c r="E9" i="11"/>
  <c r="E3" i="11"/>
  <c r="C31" i="6" l="1"/>
  <c r="C32" i="6" s="1"/>
  <c r="C25" i="6"/>
  <c r="C26" i="6" s="1"/>
  <c r="B90" i="1"/>
  <c r="D90" i="1"/>
  <c r="F90" i="1"/>
  <c r="E90" i="1"/>
  <c r="C90" i="1"/>
  <c r="B44" i="1"/>
  <c r="C44" i="1"/>
  <c r="F44" i="1"/>
  <c r="E44" i="1"/>
  <c r="D44" i="1"/>
  <c r="H58" i="7" l="1"/>
  <c r="B58" i="7"/>
  <c r="C32" i="7"/>
  <c r="D32" i="7"/>
  <c r="B32" i="7"/>
  <c r="C14" i="7"/>
  <c r="D14" i="7"/>
  <c r="E14" i="7"/>
  <c r="B14" i="7"/>
  <c r="E18" i="4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4" i="4"/>
  <c r="E4" i="4" s="1"/>
  <c r="D7" i="4"/>
  <c r="E7" i="4" s="1"/>
  <c r="D8" i="4"/>
  <c r="E8" i="4" s="1"/>
  <c r="D40" i="4"/>
  <c r="E40" i="4" s="1"/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" i="6"/>
  <c r="D35" i="4" l="1"/>
  <c r="D36" i="4"/>
  <c r="D37" i="4"/>
  <c r="D38" i="4"/>
  <c r="D39" i="4"/>
  <c r="D41" i="4"/>
  <c r="D42" i="4"/>
  <c r="D34" i="4"/>
  <c r="C76" i="2" l="1"/>
  <c r="H76" i="2"/>
  <c r="B76" i="2"/>
  <c r="C30" i="2"/>
  <c r="E30" i="2"/>
  <c r="H30" i="2" s="1"/>
  <c r="B30" i="2"/>
  <c r="E38" i="4"/>
  <c r="E41" i="4"/>
  <c r="E42" i="4"/>
  <c r="E35" i="4"/>
  <c r="E36" i="4"/>
  <c r="E37" i="4"/>
  <c r="E39" i="4"/>
  <c r="E34" i="4"/>
  <c r="C43" i="4"/>
  <c r="C31" i="4"/>
  <c r="C45" i="4" l="1"/>
  <c r="G30" i="2"/>
  <c r="G76" i="2"/>
  <c r="C90" i="2"/>
  <c r="F76" i="2"/>
  <c r="E44" i="2"/>
  <c r="H44" i="2" s="1"/>
  <c r="C44" i="2"/>
  <c r="F30" i="2"/>
  <c r="B90" i="2"/>
  <c r="B44" i="2"/>
  <c r="G44" i="2" l="1"/>
  <c r="F44" i="2"/>
  <c r="D45" i="4" l="1"/>
  <c r="E45" i="4" s="1"/>
  <c r="D31" i="4"/>
  <c r="E31" i="4" s="1"/>
  <c r="D43" i="4"/>
  <c r="E43" i="4" s="1"/>
</calcChain>
</file>

<file path=xl/sharedStrings.xml><?xml version="1.0" encoding="utf-8"?>
<sst xmlns="http://schemas.openxmlformats.org/spreadsheetml/2006/main" count="736" uniqueCount="214">
  <si>
    <t>Permanent</t>
  </si>
  <si>
    <t>Temporary</t>
  </si>
  <si>
    <t>Casual</t>
  </si>
  <si>
    <t>Contract</t>
  </si>
  <si>
    <t>Total</t>
  </si>
  <si>
    <t>Department of Agriculture and Fisheries</t>
  </si>
  <si>
    <t>Department of Education</t>
  </si>
  <si>
    <t>Department of Employment, Small Business and Training</t>
  </si>
  <si>
    <t>Department of Environment and Science</t>
  </si>
  <si>
    <t>Department of Justice and Attorney-General</t>
  </si>
  <si>
    <t>Department of the Premier and Cabinet</t>
  </si>
  <si>
    <t>Department of Transport and Main Roads</t>
  </si>
  <si>
    <t>Electoral Commission Queensland</t>
  </si>
  <si>
    <t>Office of the Inspector-General of Emergency Management</t>
  </si>
  <si>
    <t>Queensland Fire and Emergency Services</t>
  </si>
  <si>
    <t>Queensland Health</t>
  </si>
  <si>
    <t>Public Service Commission</t>
  </si>
  <si>
    <t>Queensland Police Service</t>
  </si>
  <si>
    <t>Public Trustee</t>
  </si>
  <si>
    <t>Queensland Treasury</t>
  </si>
  <si>
    <t>Queensland Audit Office</t>
  </si>
  <si>
    <t>Queensland Corrective Services</t>
  </si>
  <si>
    <t>TAFE Queensland</t>
  </si>
  <si>
    <t>Other entities</t>
  </si>
  <si>
    <t>Legal Aid Queensland</t>
  </si>
  <si>
    <t>Office of the Health Ombudsman</t>
  </si>
  <si>
    <t>Queensland Art Gallery</t>
  </si>
  <si>
    <t>Queensland Family and Child Commission</t>
  </si>
  <si>
    <t>Queensland Museum</t>
  </si>
  <si>
    <t>State Library of Queensland</t>
  </si>
  <si>
    <t>Trade and Investment Queensland</t>
  </si>
  <si>
    <t>Appendix A: Number of FTE by appointment type and agency</t>
  </si>
  <si>
    <t>Queensland Human Rights Commission</t>
  </si>
  <si>
    <t>FTE</t>
  </si>
  <si>
    <t>Percentage</t>
  </si>
  <si>
    <t>Agency</t>
  </si>
  <si>
    <t>Headcount</t>
  </si>
  <si>
    <t xml:space="preserve"> </t>
  </si>
  <si>
    <t>Corporate</t>
  </si>
  <si>
    <t>Frontline/Frontline Support</t>
  </si>
  <si>
    <t>Brisbane Inner City</t>
  </si>
  <si>
    <t>Cairns</t>
  </si>
  <si>
    <t>Central Queensland</t>
  </si>
  <si>
    <t>Gold Coast</t>
  </si>
  <si>
    <t>Ipswich</t>
  </si>
  <si>
    <t>Sunshine Coast</t>
  </si>
  <si>
    <t>Toowoomba</t>
  </si>
  <si>
    <t>Townsville</t>
  </si>
  <si>
    <t>Wide Bay</t>
  </si>
  <si>
    <t>Full Time</t>
  </si>
  <si>
    <t>Part Time</t>
  </si>
  <si>
    <t>19 and less</t>
  </si>
  <si>
    <t>65 and Over</t>
  </si>
  <si>
    <t>up to $49,999</t>
  </si>
  <si>
    <t>$50,000 to $99,999</t>
  </si>
  <si>
    <t>$100,000 to $119,999</t>
  </si>
  <si>
    <t>$120,000 to $149,999</t>
  </si>
  <si>
    <t>$150,000 to $179,999</t>
  </si>
  <si>
    <t>$180,000 and above</t>
  </si>
  <si>
    <t>%</t>
  </si>
  <si>
    <t>Police</t>
  </si>
  <si>
    <t>Doctors</t>
  </si>
  <si>
    <t>Roles &lt;1,000 FTE</t>
  </si>
  <si>
    <t xml:space="preserve">4 out of 5 employees are permanent </t>
  </si>
  <si>
    <t>Women in leadership</t>
  </si>
  <si>
    <t>Diversity Headcount</t>
  </si>
  <si>
    <t>Regions</t>
  </si>
  <si>
    <t>People with disability</t>
  </si>
  <si>
    <t>Appointment type</t>
  </si>
  <si>
    <t>Aboriginal and Torres Strait Islander peoples</t>
  </si>
  <si>
    <t>Data for graphs</t>
  </si>
  <si>
    <t>Earnings up to $100,000</t>
  </si>
  <si>
    <t>Age</t>
  </si>
  <si>
    <t>Rest of state</t>
  </si>
  <si>
    <t>Full-time</t>
  </si>
  <si>
    <t>Part-time</t>
  </si>
  <si>
    <t>Size of workforce in each agency (FTE)</t>
  </si>
  <si>
    <t>Occupation type</t>
  </si>
  <si>
    <t>Sector</t>
  </si>
  <si>
    <t>Gender</t>
  </si>
  <si>
    <t>Diversity group</t>
  </si>
  <si>
    <t>Location</t>
  </si>
  <si>
    <t>FTE %</t>
  </si>
  <si>
    <t>Nurses and midwives</t>
  </si>
  <si>
    <t>Correctional officers</t>
  </si>
  <si>
    <t>Firefighters</t>
  </si>
  <si>
    <t>TAFE teachers and tutors</t>
  </si>
  <si>
    <t>Disability support workers</t>
  </si>
  <si>
    <t>Child safety case workers</t>
  </si>
  <si>
    <t>Key frontline roles</t>
  </si>
  <si>
    <t>Health sector</t>
  </si>
  <si>
    <t>Education sector</t>
  </si>
  <si>
    <t>Rest of sector</t>
  </si>
  <si>
    <t>Education sector*</t>
  </si>
  <si>
    <t>Headcount%</t>
  </si>
  <si>
    <t>*Education sector includes TAFE Queensland</t>
  </si>
  <si>
    <t>Teachers and teacher aides</t>
  </si>
  <si>
    <t>Youth and case workers</t>
  </si>
  <si>
    <t>Remuneration range</t>
  </si>
  <si>
    <t>% of workforce</t>
  </si>
  <si>
    <t>Headcount %</t>
  </si>
  <si>
    <t>Employment status</t>
  </si>
  <si>
    <t>Sector sub-total: Budget paper 2 agencies</t>
  </si>
  <si>
    <t>Sector total</t>
  </si>
  <si>
    <t>Sector sub-total: Other entities</t>
  </si>
  <si>
    <t>Teacher and teacher aides</t>
  </si>
  <si>
    <t>Allied health</t>
  </si>
  <si>
    <t>Information and communications technology</t>
  </si>
  <si>
    <t>Human resources</t>
  </si>
  <si>
    <t>Accounting and finance</t>
  </si>
  <si>
    <t>Property and facilities</t>
  </si>
  <si>
    <t>Procurement and contract management</t>
  </si>
  <si>
    <t>Communication, media and marketing</t>
  </si>
  <si>
    <t>Executive services and support</t>
  </si>
  <si>
    <t>Governance and strategy</t>
  </si>
  <si>
    <t>Information management</t>
  </si>
  <si>
    <t>Legal services</t>
  </si>
  <si>
    <t>Audit services</t>
  </si>
  <si>
    <t>Corporate services management</t>
  </si>
  <si>
    <t>General clerks</t>
  </si>
  <si>
    <t>Commercial cleaners</t>
  </si>
  <si>
    <t>Program or project administrators</t>
  </si>
  <si>
    <t>Labourers</t>
  </si>
  <si>
    <t>Office managers</t>
  </si>
  <si>
    <t>Information officers</t>
  </si>
  <si>
    <t>Gardeners (general)</t>
  </si>
  <si>
    <t>Policy and planning managers</t>
  </si>
  <si>
    <t>Waiters (catering officer/canteen assistant)</t>
  </si>
  <si>
    <t>Frontline and frontline support roles 
(including key frontline roles)</t>
  </si>
  <si>
    <t>Frontline (including
key frontline roles) and
frontline support roles</t>
  </si>
  <si>
    <t>Corporate roles</t>
  </si>
  <si>
    <t>% of total public sector workforce</t>
  </si>
  <si>
    <t>Total sector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</si>
  <si>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</si>
  <si>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</si>
  <si>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</si>
  <si>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</si>
  <si>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</si>
  <si>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</si>
  <si>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</si>
  <si>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</si>
  <si>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</si>
  <si>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Average age</t>
  </si>
  <si>
    <t>Headcount by appointment type and agency</t>
  </si>
  <si>
    <t>Number of FTE and percentage by gender and agency</t>
  </si>
  <si>
    <t>Headcount and percentage by gender and agency</t>
  </si>
  <si>
    <t>Senior Officer, Senior Executive and Chief Executive in classified roles</t>
  </si>
  <si>
    <t>Brisbane – East</t>
  </si>
  <si>
    <t>Brisbane – North</t>
  </si>
  <si>
    <t>Brisbane – South</t>
  </si>
  <si>
    <t>Brisbane – West</t>
  </si>
  <si>
    <t>Darling Downs – Maranoa</t>
  </si>
  <si>
    <t>Logan – Beaudesert</t>
  </si>
  <si>
    <t>Mackay – Isaac – Whitsunday</t>
  </si>
  <si>
    <t>Moreton Bay – North</t>
  </si>
  <si>
    <t>Moreton Bay – South</t>
  </si>
  <si>
    <t>Queensland – Outback</t>
  </si>
  <si>
    <t>Queensland public sector 
average age</t>
  </si>
  <si>
    <t>TAFE teachers/tutors</t>
  </si>
  <si>
    <t>Corporate service roles</t>
  </si>
  <si>
    <t>Queensland</t>
  </si>
  <si>
    <t>Resources Safety and Health Queensland</t>
  </si>
  <si>
    <t>Ambulance officers</t>
  </si>
  <si>
    <t>Allied health (health practitioners, and professional)</t>
  </si>
  <si>
    <t>Target</t>
  </si>
  <si>
    <t>Frontline (including key frontline roles) and frontline support roles</t>
  </si>
  <si>
    <t>Non-binary</t>
  </si>
  <si>
    <t>March 2021</t>
  </si>
  <si>
    <t>Department of Communities, Housing and Digital Economy</t>
  </si>
  <si>
    <t>Department of Energy and Public Works</t>
  </si>
  <si>
    <t>Department of Resources</t>
  </si>
  <si>
    <t>Department of State Development, Infrastructure, Local Government and Planning</t>
  </si>
  <si>
    <t>Department of Regional Development, Manufacturing and Water</t>
  </si>
  <si>
    <t>Department of Children, Youth Justice and Multicultural Affiars</t>
  </si>
  <si>
    <t>Department of Seniors, Disability Services and Aboriginal and Torres Strait Islander Partnerships</t>
  </si>
  <si>
    <t>Department of Tourism, Innovation and Sport</t>
  </si>
  <si>
    <t>Men</t>
  </si>
  <si>
    <t>Women</t>
  </si>
  <si>
    <t>Classified Roles</t>
  </si>
  <si>
    <t>Brisbane - East</t>
  </si>
  <si>
    <t>Brisbane - North</t>
  </si>
  <si>
    <t>Brisbane - South</t>
  </si>
  <si>
    <t>Brisbane - West</t>
  </si>
  <si>
    <t>Darling Downs - Maranoa</t>
  </si>
  <si>
    <t>Logan - Beaudesert</t>
  </si>
  <si>
    <t>Mackay - Isaac - Whitsunday</t>
  </si>
  <si>
    <t>Moreton Bay - North</t>
  </si>
  <si>
    <t>Moreton Bay - South</t>
  </si>
  <si>
    <t>Queensland - Outback</t>
  </si>
  <si>
    <t>-</t>
  </si>
  <si>
    <t>Department of Children, Youth Justice and Multicultural Affairs</t>
  </si>
  <si>
    <t>Department of Seniors, Disability Services and Aboriginal and Torres Strait Islander Parnterships</t>
  </si>
  <si>
    <t>Variance</t>
  </si>
  <si>
    <t>% Variance</t>
  </si>
  <si>
    <t>September 2021</t>
  </si>
  <si>
    <t>Public Safety Business Agency ( 1 ) (2)</t>
  </si>
  <si>
    <t>(1) Department abolished</t>
  </si>
  <si>
    <t>(2) PSBA FTE allocated to QFES and QPS</t>
  </si>
  <si>
    <t>70.60% of temporary and casual employees are women</t>
  </si>
  <si>
    <t>86.98% of part-time employees are women</t>
  </si>
  <si>
    <t>CALD1</t>
  </si>
  <si>
    <t>CALD2</t>
  </si>
  <si>
    <t>Culturally and Linguistically diverse</t>
  </si>
  <si>
    <t>Number of FTE by appointment type and sector</t>
  </si>
  <si>
    <t>Sector Total</t>
  </si>
  <si>
    <t>Headcount by employement status and sector</t>
  </si>
  <si>
    <t>(FTE)</t>
  </si>
  <si>
    <t>(Headcount)</t>
  </si>
  <si>
    <t>Culturally and Linguistically diverse - CALD1 - Born overseas</t>
  </si>
  <si>
    <t>Culturally and Linguistically diverse - CALD2 - Speak a language at home other than English</t>
  </si>
  <si>
    <t>CALD1 - Born overseas</t>
  </si>
  <si>
    <t>CALD2 - Speak a language at home other than English</t>
  </si>
  <si>
    <t>Brisbane Inner City and surrounding suburbs</t>
  </si>
  <si>
    <t>*ABS SA4 Regions of Brisbane Inner City, Brisbane North, South, East and West.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</si>
</sst>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.00"/>
    <numFmt numFmtId="165" formatCode="0.00_ ;\-0.00\ "/>
    <numFmt numFmtId="166" formatCode="0_ ;\-0\ "/>
    <numFmt numFmtId="167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A"/>
      <name val="Arial"/>
      <family val="2"/>
    </font>
    <font>
      <b/>
      <sz val="11"/>
      <color rgb="FF00000A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3" borderId="1" xfId="3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43" fontId="3" fillId="2" borderId="0" xfId="3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3" fontId="3" fillId="0" borderId="0" xfId="3" applyFont="1" applyFill="1" applyBorder="1" applyAlignment="1">
      <alignment horizontal="right" vertical="center"/>
    </xf>
    <xf numFmtId="41" fontId="3" fillId="3" borderId="1" xfId="3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0" fontId="2" fillId="0" borderId="1" xfId="1" applyNumberFormat="1" applyFont="1" applyBorder="1"/>
    <xf numFmtId="4" fontId="2" fillId="0" borderId="1" xfId="0" applyNumberFormat="1" applyFont="1" applyBorder="1"/>
    <xf numFmtId="10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4" fontId="2" fillId="0" borderId="0" xfId="0" applyNumberFormat="1" applyFont="1"/>
    <xf numFmtId="4" fontId="3" fillId="4" borderId="1" xfId="0" applyNumberFormat="1" applyFont="1" applyFill="1" applyBorder="1"/>
    <xf numFmtId="10" fontId="3" fillId="4" borderId="1" xfId="1" applyNumberFormat="1" applyFont="1" applyFill="1" applyBorder="1"/>
    <xf numFmtId="3" fontId="3" fillId="4" borderId="1" xfId="0" applyNumberFormat="1" applyFont="1" applyFill="1" applyBorder="1"/>
    <xf numFmtId="3" fontId="2" fillId="0" borderId="0" xfId="0" applyNumberFormat="1" applyFont="1"/>
    <xf numFmtId="0" fontId="2" fillId="0" borderId="0" xfId="0" applyFont="1" applyFill="1"/>
    <xf numFmtId="0" fontId="5" fillId="0" borderId="1" xfId="0" applyFont="1" applyFill="1" applyBorder="1" applyAlignment="1">
      <alignment wrapText="1"/>
    </xf>
    <xf numFmtId="0" fontId="3" fillId="0" borderId="1" xfId="0" applyFont="1" applyBorder="1"/>
    <xf numFmtId="0" fontId="2" fillId="0" borderId="0" xfId="0" applyFont="1" applyBorder="1"/>
    <xf numFmtId="0" fontId="4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43" fontId="2" fillId="0" borderId="0" xfId="0" applyNumberFormat="1" applyFont="1"/>
    <xf numFmtId="2" fontId="3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3" fillId="0" borderId="2" xfId="0" applyFont="1" applyBorder="1" applyAlignment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165" fontId="3" fillId="3" borderId="1" xfId="3" applyNumberFormat="1" applyFont="1" applyFill="1" applyBorder="1" applyAlignment="1">
      <alignment horizontal="right" vertical="center"/>
    </xf>
    <xf numFmtId="1" fontId="2" fillId="0" borderId="1" xfId="0" applyNumberFormat="1" applyFont="1" applyBorder="1"/>
    <xf numFmtId="166" fontId="3" fillId="3" borderId="1" xfId="3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/>
    <xf numFmtId="1" fontId="3" fillId="4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10" fontId="7" fillId="0" borderId="0" xfId="1" applyNumberFormat="1" applyFont="1" applyBorder="1"/>
    <xf numFmtId="4" fontId="2" fillId="2" borderId="1" xfId="0" applyNumberFormat="1" applyFont="1" applyFill="1" applyBorder="1"/>
    <xf numFmtId="2" fontId="2" fillId="2" borderId="1" xfId="0" applyNumberFormat="1" applyFont="1" applyFill="1" applyBorder="1"/>
    <xf numFmtId="3" fontId="2" fillId="2" borderId="1" xfId="0" applyNumberFormat="1" applyFont="1" applyFill="1" applyBorder="1"/>
    <xf numFmtId="0" fontId="5" fillId="0" borderId="1" xfId="0" applyFont="1" applyFill="1" applyBorder="1" applyAlignment="1">
      <alignment horizontal="center" wrapText="1"/>
    </xf>
    <xf numFmtId="9" fontId="2" fillId="0" borderId="0" xfId="1" applyFont="1"/>
    <xf numFmtId="0" fontId="0" fillId="0" borderId="0" xfId="0" applyFill="1"/>
    <xf numFmtId="4" fontId="2" fillId="0" borderId="1" xfId="0" applyNumberFormat="1" applyFont="1" applyFill="1" applyBorder="1"/>
    <xf numFmtId="10" fontId="3" fillId="0" borderId="1" xfId="1" applyNumberFormat="1" applyFont="1" applyFill="1" applyBorder="1"/>
    <xf numFmtId="2" fontId="2" fillId="0" borderId="1" xfId="0" applyNumberFormat="1" applyFont="1" applyFill="1" applyBorder="1"/>
    <xf numFmtId="2" fontId="2" fillId="0" borderId="0" xfId="0" applyNumberFormat="1" applyFont="1" applyFill="1"/>
    <xf numFmtId="3" fontId="2" fillId="0" borderId="1" xfId="0" applyNumberFormat="1" applyFont="1" applyFill="1" applyBorder="1"/>
    <xf numFmtId="1" fontId="2" fillId="0" borderId="1" xfId="0" applyNumberFormat="1" applyFont="1" applyFill="1" applyBorder="1"/>
    <xf numFmtId="10" fontId="2" fillId="0" borderId="1" xfId="0" applyNumberFormat="1" applyFont="1" applyFill="1" applyBorder="1"/>
    <xf numFmtId="164" fontId="4" fillId="0" borderId="1" xfId="0" applyNumberFormat="1" applyFont="1" applyFill="1" applyBorder="1"/>
    <xf numFmtId="10" fontId="4" fillId="0" borderId="1" xfId="1" applyNumberFormat="1" applyFont="1" applyFill="1" applyBorder="1"/>
    <xf numFmtId="2" fontId="4" fillId="0" borderId="1" xfId="0" applyNumberFormat="1" applyFont="1" applyFill="1" applyBorder="1"/>
    <xf numFmtId="10" fontId="2" fillId="0" borderId="1" xfId="1" applyNumberFormat="1" applyFont="1" applyFill="1" applyBorder="1"/>
    <xf numFmtId="2" fontId="0" fillId="0" borderId="0" xfId="0" applyNumberFormat="1" applyFill="1"/>
    <xf numFmtId="10" fontId="0" fillId="0" borderId="0" xfId="1" applyNumberFormat="1" applyFont="1" applyFill="1"/>
    <xf numFmtId="4" fontId="2" fillId="0" borderId="1" xfId="1" applyNumberFormat="1" applyFont="1" applyFill="1" applyBorder="1"/>
    <xf numFmtId="10" fontId="2" fillId="0" borderId="0" xfId="1" applyNumberFormat="1" applyFont="1" applyFill="1" applyBorder="1"/>
    <xf numFmtId="164" fontId="0" fillId="0" borderId="0" xfId="0" applyNumberFormat="1" applyFill="1"/>
    <xf numFmtId="4" fontId="0" fillId="0" borderId="0" xfId="0" applyNumberFormat="1" applyFill="1"/>
    <xf numFmtId="4" fontId="2" fillId="0" borderId="0" xfId="0" applyNumberFormat="1" applyFont="1" applyFill="1"/>
    <xf numFmtId="10" fontId="2" fillId="0" borderId="0" xfId="0" applyNumberFormat="1" applyFont="1" applyFill="1"/>
    <xf numFmtId="17" fontId="3" fillId="0" borderId="1" xfId="0" applyNumberFormat="1" applyFont="1" applyFill="1" applyBorder="1"/>
    <xf numFmtId="9" fontId="2" fillId="0" borderId="1" xfId="1" applyNumberFormat="1" applyFont="1" applyFill="1" applyBorder="1"/>
    <xf numFmtId="9" fontId="2" fillId="0" borderId="1" xfId="1" applyFont="1" applyFill="1" applyBorder="1"/>
    <xf numFmtId="2" fontId="2" fillId="0" borderId="1" xfId="0" applyNumberFormat="1" applyFont="1" applyFill="1" applyBorder="1" applyAlignment="1">
      <alignment horizontal="right"/>
    </xf>
    <xf numFmtId="10" fontId="2" fillId="0" borderId="0" xfId="1" applyNumberFormat="1" applyFont="1" applyFill="1"/>
    <xf numFmtId="4" fontId="3" fillId="4" borderId="1" xfId="4" applyNumberFormat="1" applyFont="1" applyFill="1" applyBorder="1" applyAlignment="1">
      <alignment horizontal="right"/>
    </xf>
    <xf numFmtId="4" fontId="3" fillId="4" borderId="2" xfId="4" applyNumberFormat="1" applyFont="1" applyFill="1" applyBorder="1" applyAlignment="1">
      <alignment horizontal="right"/>
    </xf>
    <xf numFmtId="10" fontId="0" fillId="0" borderId="0" xfId="0" applyNumberFormat="1"/>
    <xf numFmtId="0" fontId="3" fillId="0" borderId="6" xfId="0" applyFont="1" applyFill="1" applyBorder="1" applyAlignment="1">
      <alignment wrapText="1"/>
    </xf>
    <xf numFmtId="3" fontId="2" fillId="0" borderId="0" xfId="0" applyNumberFormat="1" applyFont="1" applyFill="1"/>
    <xf numFmtId="0" fontId="0" fillId="0" borderId="0" xfId="0"/>
    <xf numFmtId="9" fontId="0" fillId="0" borderId="0" xfId="0" applyNumberFormat="1"/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8" fillId="0" borderId="0" xfId="0" applyFont="1" applyFill="1"/>
    <xf numFmtId="0" fontId="9" fillId="0" borderId="1" xfId="0" applyFont="1" applyBorder="1" applyAlignment="1">
      <alignment horizontal="left" vertical="center" wrapText="1"/>
    </xf>
    <xf numFmtId="17" fontId="9" fillId="0" borderId="1" xfId="0" quotePrefix="1" applyNumberFormat="1" applyFont="1" applyBorder="1" applyAlignment="1">
      <alignment horizontal="center" vertical="center" wrapText="1"/>
    </xf>
    <xf numFmtId="17" fontId="9" fillId="0" borderId="1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10" fontId="8" fillId="0" borderId="1" xfId="1" applyNumberFormat="1" applyFont="1" applyBorder="1"/>
    <xf numFmtId="2" fontId="8" fillId="0" borderId="1" xfId="0" applyNumberFormat="1" applyFont="1" applyFill="1" applyBorder="1"/>
    <xf numFmtId="0" fontId="9" fillId="3" borderId="2" xfId="0" applyFont="1" applyFill="1" applyBorder="1" applyAlignment="1">
      <alignment horizontal="left" vertical="center"/>
    </xf>
    <xf numFmtId="43" fontId="9" fillId="3" borderId="1" xfId="3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0" fontId="9" fillId="3" borderId="1" xfId="1" applyNumberFormat="1" applyFont="1" applyFill="1" applyBorder="1"/>
    <xf numFmtId="4" fontId="8" fillId="0" borderId="0" xfId="0" applyNumberFormat="1" applyFont="1"/>
    <xf numFmtId="0" fontId="9" fillId="2" borderId="0" xfId="0" applyFont="1" applyFill="1" applyBorder="1" applyAlignment="1">
      <alignment horizontal="left" vertical="center"/>
    </xf>
    <xf numFmtId="10" fontId="8" fillId="0" borderId="0" xfId="1" applyNumberFormat="1" applyFont="1"/>
    <xf numFmtId="0" fontId="9" fillId="3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/>
    <xf numFmtId="0" fontId="8" fillId="0" borderId="0" xfId="0" applyFont="1" applyBorder="1"/>
    <xf numFmtId="10" fontId="8" fillId="0" borderId="0" xfId="0" applyNumberFormat="1" applyFont="1" applyBorder="1"/>
    <xf numFmtId="0" fontId="10" fillId="0" borderId="0" xfId="0" applyFont="1" applyBorder="1"/>
    <xf numFmtId="0" fontId="9" fillId="0" borderId="0" xfId="0" applyFont="1" applyBorder="1" applyAlignment="1"/>
    <xf numFmtId="0" fontId="9" fillId="0" borderId="0" xfId="0" applyFont="1" applyBorder="1"/>
    <xf numFmtId="4" fontId="8" fillId="0" borderId="0" xfId="0" applyNumberFormat="1" applyFont="1" applyBorder="1"/>
    <xf numFmtId="10" fontId="8" fillId="0" borderId="0" xfId="1" applyNumberFormat="1" applyFont="1" applyBorder="1"/>
    <xf numFmtId="10" fontId="8" fillId="0" borderId="1" xfId="1" applyNumberFormat="1" applyFont="1" applyFill="1" applyBorder="1"/>
    <xf numFmtId="10" fontId="8" fillId="0" borderId="0" xfId="0" applyNumberFormat="1" applyFont="1"/>
    <xf numFmtId="10" fontId="9" fillId="0" borderId="1" xfId="1" applyNumberFormat="1" applyFont="1" applyBorder="1"/>
    <xf numFmtId="10" fontId="9" fillId="0" borderId="0" xfId="0" applyNumberFormat="1" applyFont="1" applyBorder="1" applyAlignment="1"/>
    <xf numFmtId="3" fontId="8" fillId="0" borderId="0" xfId="0" applyNumberFormat="1" applyFont="1" applyBorder="1"/>
    <xf numFmtId="3" fontId="8" fillId="0" borderId="1" xfId="0" applyNumberFormat="1" applyFont="1" applyFill="1" applyBorder="1"/>
    <xf numFmtId="1" fontId="8" fillId="0" borderId="1" xfId="0" applyNumberFormat="1" applyFont="1" applyFill="1" applyBorder="1"/>
    <xf numFmtId="4" fontId="10" fillId="0" borderId="0" xfId="0" applyNumberFormat="1" applyFont="1"/>
    <xf numFmtId="0" fontId="9" fillId="0" borderId="6" xfId="0" applyFont="1" applyFill="1" applyBorder="1" applyAlignment="1">
      <alignment wrapText="1"/>
    </xf>
    <xf numFmtId="3" fontId="8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10" fontId="8" fillId="0" borderId="0" xfId="0" applyNumberFormat="1" applyFont="1" applyFill="1"/>
    <xf numFmtId="17" fontId="9" fillId="0" borderId="0" xfId="0" applyNumberFormat="1" applyFont="1" applyFill="1" applyBorder="1"/>
    <xf numFmtId="0" fontId="9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/>
    <xf numFmtId="0" fontId="10" fillId="0" borderId="0" xfId="0" applyFont="1" applyFill="1"/>
    <xf numFmtId="164" fontId="10" fillId="0" borderId="0" xfId="0" applyNumberFormat="1" applyFont="1" applyFill="1"/>
    <xf numFmtId="10" fontId="10" fillId="0" borderId="0" xfId="1" applyNumberFormat="1" applyFont="1" applyFill="1"/>
    <xf numFmtId="4" fontId="8" fillId="0" borderId="0" xfId="0" applyNumberFormat="1" applyFont="1" applyFill="1"/>
    <xf numFmtId="4" fontId="3" fillId="0" borderId="1" xfId="0" applyNumberFormat="1" applyFont="1" applyFill="1" applyBorder="1"/>
    <xf numFmtId="10" fontId="2" fillId="2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wrapText="1"/>
    </xf>
    <xf numFmtId="0" fontId="9" fillId="0" borderId="1" xfId="0" applyFont="1" applyFill="1" applyBorder="1" applyAlignment="1">
      <alignment horizontal="center"/>
    </xf>
    <xf numFmtId="10" fontId="2" fillId="0" borderId="0" xfId="0" applyNumberFormat="1" applyFont="1" applyBorder="1"/>
    <xf numFmtId="10" fontId="2" fillId="0" borderId="1" xfId="0" applyNumberFormat="1" applyFont="1" applyBorder="1"/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Border="1"/>
    <xf numFmtId="10" fontId="2" fillId="0" borderId="0" xfId="1" applyNumberFormat="1" applyFont="1"/>
    <xf numFmtId="10" fontId="10" fillId="0" borderId="0" xfId="0" applyNumberFormat="1" applyFont="1"/>
    <xf numFmtId="167" fontId="2" fillId="0" borderId="0" xfId="1" applyNumberFormat="1" applyFont="1"/>
    <xf numFmtId="2" fontId="2" fillId="0" borderId="1" xfId="0" quotePrefix="1" applyNumberFormat="1" applyFont="1" applyBorder="1" applyAlignment="1">
      <alignment horizontal="right"/>
    </xf>
    <xf numFmtId="10" fontId="3" fillId="4" borderId="1" xfId="1" quotePrefix="1" applyNumberFormat="1" applyFont="1" applyFill="1" applyBorder="1" applyAlignment="1">
      <alignment horizontal="right"/>
    </xf>
    <xf numFmtId="3" fontId="2" fillId="0" borderId="1" xfId="0" quotePrefix="1" applyNumberFormat="1" applyFont="1" applyFill="1" applyBorder="1" applyAlignment="1">
      <alignment horizontal="right"/>
    </xf>
    <xf numFmtId="9" fontId="2" fillId="0" borderId="1" xfId="0" applyNumberFormat="1" applyFont="1" applyFill="1" applyBorder="1"/>
    <xf numFmtId="4" fontId="2" fillId="0" borderId="0" xfId="0" applyNumberFormat="1" applyFont="1" applyBorder="1"/>
    <xf numFmtId="4" fontId="2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/>
    <xf numFmtId="4" fontId="2" fillId="0" borderId="0" xfId="0" applyNumberFormat="1" applyFont="1" applyFill="1" applyBorder="1"/>
    <xf numFmtId="2" fontId="2" fillId="0" borderId="0" xfId="0" applyNumberFormat="1" applyFont="1" applyFill="1" applyBorder="1"/>
    <xf numFmtId="0" fontId="3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12" fillId="5" borderId="0" xfId="0" applyFont="1" applyFill="1"/>
    <xf numFmtId="0" fontId="9" fillId="5" borderId="1" xfId="0" applyFont="1" applyFill="1" applyBorder="1" applyAlignment="1"/>
    <xf numFmtId="0" fontId="9" fillId="5" borderId="1" xfId="0" applyFont="1" applyFill="1" applyBorder="1"/>
    <xf numFmtId="0" fontId="8" fillId="5" borderId="1" xfId="0" applyFont="1" applyFill="1" applyBorder="1"/>
    <xf numFmtId="4" fontId="8" fillId="5" borderId="1" xfId="0" applyNumberFormat="1" applyFont="1" applyFill="1" applyBorder="1"/>
    <xf numFmtId="10" fontId="8" fillId="5" borderId="1" xfId="1" applyNumberFormat="1" applyFont="1" applyFill="1" applyBorder="1"/>
    <xf numFmtId="2" fontId="8" fillId="5" borderId="1" xfId="0" applyNumberFormat="1" applyFont="1" applyFill="1" applyBorder="1"/>
    <xf numFmtId="1" fontId="2" fillId="0" borderId="0" xfId="0" applyNumberFormat="1" applyFont="1" applyFill="1"/>
    <xf numFmtId="0" fontId="3" fillId="0" borderId="7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43" fontId="2" fillId="0" borderId="1" xfId="4" applyFont="1" applyBorder="1" applyAlignment="1">
      <alignment vertical="top"/>
    </xf>
    <xf numFmtId="10" fontId="2" fillId="0" borderId="1" xfId="1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3" fontId="2" fillId="0" borderId="1" xfId="0" applyNumberFormat="1" applyFont="1" applyBorder="1" applyAlignment="1">
      <alignment vertical="top"/>
    </xf>
    <xf numFmtId="10" fontId="2" fillId="0" borderId="1" xfId="0" applyNumberFormat="1" applyFont="1" applyBorder="1" applyAlignment="1">
      <alignment vertical="top"/>
    </xf>
    <xf numFmtId="0" fontId="3" fillId="0" borderId="11" xfId="0" applyFont="1" applyFill="1" applyBorder="1" applyAlignment="1">
      <alignment vertical="top"/>
    </xf>
    <xf numFmtId="10" fontId="2" fillId="0" borderId="12" xfId="1" applyNumberFormat="1" applyFont="1" applyBorder="1" applyAlignment="1">
      <alignment vertical="top"/>
    </xf>
    <xf numFmtId="10" fontId="2" fillId="0" borderId="12" xfId="1" applyNumberFormat="1" applyFont="1" applyBorder="1"/>
    <xf numFmtId="4" fontId="2" fillId="0" borderId="13" xfId="0" applyNumberFormat="1" applyFont="1" applyBorder="1"/>
    <xf numFmtId="10" fontId="2" fillId="0" borderId="14" xfId="0" applyNumberFormat="1" applyFont="1" applyBorder="1"/>
    <xf numFmtId="0" fontId="9" fillId="5" borderId="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9" fillId="2" borderId="4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8">
    <cellStyle name="Comma" xfId="4" builtinId="3"/>
    <cellStyle name="Comma 2" xfId="3" xr:uid="{00000000-0005-0000-0000-000001000000}"/>
    <cellStyle name="Comma 2 2" xfId="6" xr:uid="{3FC076A8-2B03-4D33-9B3F-175258BE1FB0}"/>
    <cellStyle name="Comma 3" xfId="7" xr:uid="{24E08B1E-95AF-41A3-A7EC-AB21FB3C092B}"/>
    <cellStyle name="Currency 2" xfId="2" xr:uid="{00000000-0005-0000-0000-000002000000}"/>
    <cellStyle name="Currency 2 2" xfId="5" xr:uid="{31AC8AC0-5969-4549-98E0-F1124456F92E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15B67"/>
      <color rgb="FFFDC3DC"/>
      <color rgb="FF60C3AD"/>
      <color rgb="FFF48785"/>
      <color rgb="FF4483A4"/>
      <color rgb="FF00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5428341144772947E-2"/>
          <c:w val="0.88498840769903764"/>
          <c:h val="0.84167462878194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 12 employment type'!$A$12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type'!$B$12:$E$12</c:f>
              <c:numCache>
                <c:formatCode>0.00%</c:formatCode>
                <c:ptCount val="4"/>
                <c:pt idx="0">
                  <c:v>0.33040000000000003</c:v>
                </c:pt>
                <c:pt idx="1">
                  <c:v>0.34339999999999998</c:v>
                </c:pt>
                <c:pt idx="2">
                  <c:v>0.39739999999999998</c:v>
                </c:pt>
                <c:pt idx="3">
                  <c:v>0.1216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B-4192-A1F9-6512C3F72A10}"/>
            </c:ext>
          </c:extLst>
        </c:ser>
        <c:ser>
          <c:idx val="1"/>
          <c:order val="1"/>
          <c:tx>
            <c:strRef>
              <c:f>'pg 12 employment type'!$A$13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type'!$B$13:$E$13</c:f>
              <c:numCache>
                <c:formatCode>0.00%</c:formatCode>
                <c:ptCount val="4"/>
                <c:pt idx="0">
                  <c:v>0.38300000000000001</c:v>
                </c:pt>
                <c:pt idx="1">
                  <c:v>0.54310000000000003</c:v>
                </c:pt>
                <c:pt idx="2">
                  <c:v>0.43730000000000002</c:v>
                </c:pt>
                <c:pt idx="3">
                  <c:v>0.2359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B-4192-A1F9-6512C3F72A10}"/>
            </c:ext>
          </c:extLst>
        </c:ser>
        <c:ser>
          <c:idx val="2"/>
          <c:order val="2"/>
          <c:tx>
            <c:strRef>
              <c:f>'pg 12 employment type'!$A$14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type'!$B$14:$E$14</c:f>
              <c:numCache>
                <c:formatCode>0.00%</c:formatCode>
                <c:ptCount val="4"/>
                <c:pt idx="0">
                  <c:v>0.28659999999999997</c:v>
                </c:pt>
                <c:pt idx="1">
                  <c:v>0.11349999999999999</c:v>
                </c:pt>
                <c:pt idx="2">
                  <c:v>0.1653</c:v>
                </c:pt>
                <c:pt idx="3">
                  <c:v>0.64249999999999996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B-4192-A1F9-6512C3F7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52744"/>
        <c:axId val="152593808"/>
      </c:barChart>
      <c:catAx>
        <c:axId val="15415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93808"/>
        <c:crosses val="autoZero"/>
        <c:auto val="1"/>
        <c:lblAlgn val="ctr"/>
        <c:lblOffset val="100"/>
        <c:noMultiLvlLbl val="0"/>
      </c:catAx>
      <c:valAx>
        <c:axId val="1525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5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'pg 12 employment type'!$A$30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type'!$B$30:$D$30</c:f>
              <c:numCache>
                <c:formatCode>0.00%</c:formatCode>
                <c:ptCount val="3"/>
                <c:pt idx="0">
                  <c:v>0.313</c:v>
                </c:pt>
                <c:pt idx="1">
                  <c:v>0.4073</c:v>
                </c:pt>
                <c:pt idx="2">
                  <c:v>0.40899999999999997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D-4FF2-81A8-EA705B2D2D24}"/>
            </c:ext>
          </c:extLst>
        </c:ser>
        <c:ser>
          <c:idx val="1"/>
          <c:order val="1"/>
          <c:tx>
            <c:strRef>
              <c:f>'pg 12 employment type'!$A$31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type'!$B$31:$D$31</c:f>
              <c:numCache>
                <c:formatCode>0.00%</c:formatCode>
                <c:ptCount val="3"/>
                <c:pt idx="0">
                  <c:v>0.35880000000000001</c:v>
                </c:pt>
                <c:pt idx="1">
                  <c:v>0.5181</c:v>
                </c:pt>
                <c:pt idx="2">
                  <c:v>0.3306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D-4FF2-81A8-EA705B2D2D24}"/>
            </c:ext>
          </c:extLst>
        </c:ser>
        <c:ser>
          <c:idx val="2"/>
          <c:order val="2"/>
          <c:tx>
            <c:strRef>
              <c:f>'pg 12 employment type'!$A$32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type'!$B$32:$D$32</c:f>
              <c:numCache>
                <c:formatCode>0.00%</c:formatCode>
                <c:ptCount val="3"/>
                <c:pt idx="0">
                  <c:v>0.32819999999999999</c:v>
                </c:pt>
                <c:pt idx="1">
                  <c:v>7.46E-2</c:v>
                </c:pt>
                <c:pt idx="2">
                  <c:v>0.26040000000000002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D-4FF2-81A8-EA705B2D2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363384"/>
        <c:axId val="454371968"/>
      </c:barChart>
      <c:catAx>
        <c:axId val="45436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71968"/>
        <c:crosses val="autoZero"/>
        <c:auto val="1"/>
        <c:lblAlgn val="ctr"/>
        <c:lblOffset val="100"/>
        <c:noMultiLvlLbl val="0"/>
      </c:catAx>
      <c:valAx>
        <c:axId val="4543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6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People with disability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diversity'!$A$15</c:f>
              <c:strCache>
                <c:ptCount val="1"/>
                <c:pt idx="0">
                  <c:v>People with disability</c:v>
                </c:pt>
              </c:strCache>
            </c:strRef>
          </c:tx>
          <c:spPr>
            <a:ln w="28575" cap="rnd">
              <a:solidFill>
                <a:srgbClr val="007A6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44440</c:v>
                </c:pt>
              </c:numCache>
            </c:numRef>
          </c:cat>
          <c:val>
            <c:numRef>
              <c:f>'pg 13 diversity'!$B$15:$H$15</c:f>
              <c:numCache>
                <c:formatCode>0.00%</c:formatCode>
                <c:ptCount val="7"/>
                <c:pt idx="0">
                  <c:v>2.92E-2</c:v>
                </c:pt>
                <c:pt idx="1">
                  <c:v>2.7699999999999999E-2</c:v>
                </c:pt>
                <c:pt idx="2">
                  <c:v>2.58E-2</c:v>
                </c:pt>
                <c:pt idx="3">
                  <c:v>2.93E-2</c:v>
                </c:pt>
                <c:pt idx="4">
                  <c:v>2.8799999999999999E-2</c:v>
                </c:pt>
                <c:pt idx="5">
                  <c:v>2.8199999999999999E-2</c:v>
                </c:pt>
                <c:pt idx="6">
                  <c:v>3.2500000000000001E-2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0-47BB-A453-76376B7D21E0}"/>
            </c:ext>
          </c:extLst>
        </c:ser>
        <c:ser>
          <c:idx val="1"/>
          <c:order val="1"/>
          <c:tx>
            <c:strRef>
              <c:f>'pg 13 diversity'!$A$16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007A6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  <a:prstDash val="sysDash"/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44440</c:v>
                </c:pt>
              </c:numCache>
            </c:numRef>
          </c:cat>
          <c:val>
            <c:numRef>
              <c:f>'pg 13 diversity'!$B$16:$H$16</c:f>
              <c:numCache>
                <c:formatCode>0.00%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0-47BB-A453-76376B7D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Aboriginal and Torres Strait Islander peoples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diversity'!$A$19</c:f>
              <c:strCache>
                <c:ptCount val="1"/>
                <c:pt idx="0">
                  <c:v>Aboriginal and Torres Strait Islander peoples</c:v>
                </c:pt>
              </c:strCache>
            </c:strRef>
          </c:tx>
          <c:spPr>
            <a:ln w="28575" cap="rnd">
              <a:solidFill>
                <a:srgbClr val="60C3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</a:ln>
              <a:effectLst/>
            </c:spPr>
          </c:marker>
          <c:cat>
            <c:numRef>
              <c:f>'pg 13 diversity'!$B$18:$H$18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44440</c:v>
                </c:pt>
              </c:numCache>
            </c:numRef>
          </c:cat>
          <c:val>
            <c:numRef>
              <c:f>'pg 13 diversity'!$B$19:$H$19</c:f>
              <c:numCache>
                <c:formatCode>0.00%</c:formatCode>
                <c:ptCount val="7"/>
                <c:pt idx="0">
                  <c:v>1.9699999999999999E-2</c:v>
                </c:pt>
                <c:pt idx="1">
                  <c:v>2.06E-2</c:v>
                </c:pt>
                <c:pt idx="2">
                  <c:v>2.1299999999999999E-2</c:v>
                </c:pt>
                <c:pt idx="3">
                  <c:v>2.4299999999999999E-2</c:v>
                </c:pt>
                <c:pt idx="4">
                  <c:v>2.52E-2</c:v>
                </c:pt>
                <c:pt idx="5">
                  <c:v>2.4899999999999999E-2</c:v>
                </c:pt>
                <c:pt idx="6">
                  <c:v>2.47E-2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AD3-B228-8C1C957850C2}"/>
            </c:ext>
          </c:extLst>
        </c:ser>
        <c:ser>
          <c:idx val="1"/>
          <c:order val="1"/>
          <c:tx>
            <c:strRef>
              <c:f>'pg 13 diversity'!$A$20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60C3A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  <a:prstDash val="sysDash"/>
              </a:ln>
              <a:effectLst/>
            </c:spPr>
          </c:marker>
          <c:cat>
            <c:numRef>
              <c:f>'pg 13 diversity'!$B$18:$H$18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44440</c:v>
                </c:pt>
              </c:numCache>
            </c:numRef>
          </c:cat>
          <c:val>
            <c:numRef>
              <c:f>'pg 13 diversity'!$B$20:$H$20</c:f>
              <c:numCache>
                <c:formatCode>0.00%</c:formatCode>
                <c:ptCount val="7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AD3-B228-8C1C9578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Culturally and Linguistically diverse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diversity'!$A$23</c:f>
              <c:strCache>
                <c:ptCount val="1"/>
                <c:pt idx="0">
                  <c:v>CALD1 - Born overseas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83A4"/>
              </a:solidFill>
              <a:ln w="9525">
                <a:solidFill>
                  <a:srgbClr val="4483A4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'pg 13 diversity'!$B$22:$H$22</c15:sqref>
                  </c15:fullRef>
                </c:ext>
              </c:extLst>
              <c:f>'pg 13 diversity'!$H$22</c:f>
              <c:numCache>
                <c:formatCode>mmm\-yy</c:formatCode>
                <c:ptCount val="1"/>
                <c:pt idx="0">
                  <c:v>44440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 13 diversity'!$B$23:$H$23</c15:sqref>
                  </c15:fullRef>
                </c:ext>
              </c:extLst>
              <c:f>'pg 13 diversity'!$H$23</c:f>
              <c:numCache>
                <c:formatCode>0.00%</c:formatCode>
                <c:ptCount val="1"/>
                <c:pt idx="0">
                  <c:v>2.76E-2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C-4473-89FD-E8B29214C7F0}"/>
            </c:ext>
          </c:extLst>
        </c:ser>
        <c:ser>
          <c:idx val="1"/>
          <c:order val="1"/>
          <c:tx>
            <c:strRef>
              <c:f>'pg 13 diversity'!$A$24</c:f>
              <c:strCache>
                <c:ptCount val="1"/>
                <c:pt idx="0">
                  <c:v>CALD2 - Speak a language at home other than English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'pg 13 diversity'!$B$22:$H$22</c15:sqref>
                  </c15:fullRef>
                </c:ext>
              </c:extLst>
              <c:f>'pg 13 diversity'!$H$22</c:f>
              <c:numCache>
                <c:formatCode>mmm\-yy</c:formatCode>
                <c:ptCount val="1"/>
                <c:pt idx="0">
                  <c:v>44440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 13 diversity'!$B$24:$H$24</c15:sqref>
                  </c15:fullRef>
                </c:ext>
              </c:extLst>
              <c:f>'pg 13 diversity'!$H$24</c:f>
              <c:numCache>
                <c:formatCode>0.00%</c:formatCode>
                <c:ptCount val="1"/>
                <c:pt idx="0">
                  <c:v>6.4500000000000002E-2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E-405E-A592-73D7095F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101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2.0000000000000004E-2"/>
        <c:minorUnit val="5.000000000000001E-3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Women in leadership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15B6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</a:ln>
              <a:effectLst/>
            </c:spPr>
          </c:marker>
          <c:cat>
            <c:numRef>
              <c:f>'pg 13 diversity'!$B$26:$H$26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44440</c:v>
                </c:pt>
              </c:numCache>
            </c:numRef>
          </c:cat>
          <c:val>
            <c:numRef>
              <c:f>'pg 13 diversity'!$B$27:$H$27</c:f>
              <c:numCache>
                <c:formatCode>0.00%</c:formatCode>
                <c:ptCount val="7"/>
                <c:pt idx="0">
                  <c:v>0.44199706314243759</c:v>
                </c:pt>
                <c:pt idx="1">
                  <c:v>0.45630609352857815</c:v>
                </c:pt>
                <c:pt idx="2">
                  <c:v>0.47016274864376129</c:v>
                </c:pt>
                <c:pt idx="3">
                  <c:v>0.47081881533101044</c:v>
                </c:pt>
                <c:pt idx="4">
                  <c:v>0.49719999999999998</c:v>
                </c:pt>
                <c:pt idx="5">
                  <c:v>0.50490000000000002</c:v>
                </c:pt>
                <c:pt idx="6">
                  <c:v>0.50870000000000004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6-47F6-B57A-40C55805D5F1}"/>
            </c:ext>
          </c:extLst>
        </c:ser>
        <c:ser>
          <c:idx val="1"/>
          <c:order val="1"/>
          <c:spPr>
            <a:ln w="28575" cap="rnd">
              <a:solidFill>
                <a:srgbClr val="F15B67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  <a:prstDash val="sysDash"/>
              </a:ln>
              <a:effectLst/>
            </c:spPr>
          </c:marker>
          <c:cat>
            <c:numRef>
              <c:f>'pg 13 diversity'!$B$26:$H$26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44440</c:v>
                </c:pt>
              </c:numCache>
            </c:numRef>
          </c:cat>
          <c:val>
            <c:numRef>
              <c:f>'pg 13 diversity'!$B$28:$H$28</c:f>
              <c:numCache>
                <c:formatCode>0.00%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6-47F6-B57A-40C55805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52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26193</xdr:colOff>
      <xdr:row>7</xdr:row>
      <xdr:rowOff>145256</xdr:rowOff>
    </xdr:from>
    <xdr:to>
      <xdr:col>14</xdr:col>
      <xdr:colOff>188118</xdr:colOff>
      <xdr:row>23</xdr:row>
      <xdr:rowOff>102393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535780</xdr:colOff>
      <xdr:row>26</xdr:row>
      <xdr:rowOff>2381</xdr:rowOff>
    </xdr:from>
    <xdr:to>
      <xdr:col>14</xdr:col>
      <xdr:colOff>154780</xdr:colOff>
      <xdr:row>41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28</xdr:row>
      <xdr:rowOff>178594</xdr:rowOff>
    </xdr:from>
    <xdr:to>
      <xdr:col>2</xdr:col>
      <xdr:colOff>85725</xdr:colOff>
      <xdr:row>46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E09B44-4E4B-441B-8B37-CA6CAC4B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400049</xdr:colOff>
      <xdr:row>28</xdr:row>
      <xdr:rowOff>161925</xdr:rowOff>
    </xdr:from>
    <xdr:to>
      <xdr:col>6</xdr:col>
      <xdr:colOff>573882</xdr:colOff>
      <xdr:row>46</xdr:row>
      <xdr:rowOff>21432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D3630F-8999-4510-88EF-B214A5B41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195263</xdr:colOff>
      <xdr:row>47</xdr:row>
      <xdr:rowOff>1</xdr:rowOff>
    </xdr:from>
    <xdr:to>
      <xdr:col>2</xdr:col>
      <xdr:colOff>78583</xdr:colOff>
      <xdr:row>64</xdr:row>
      <xdr:rowOff>69058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A83427E-24A2-4560-9503-E8D506C62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385762</xdr:colOff>
      <xdr:row>47</xdr:row>
      <xdr:rowOff>19051</xdr:rowOff>
    </xdr:from>
    <xdr:to>
      <xdr:col>6</xdr:col>
      <xdr:colOff>559596</xdr:colOff>
      <xdr:row>64</xdr:row>
      <xdr:rowOff>88108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1D72509-6676-40AB-BF2E-B1A7BE9C1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zoomScaleNormal="100" workbookViewId="0">
      <selection activeCell="B32" sqref="B32"/>
    </sheetView>
  </sheetViews>
  <sheetFormatPr defaultColWidth="8.81640625" defaultRowHeight="14" x14ac:dyDescent="0.3"/>
  <cols>
    <col min="1" max="1" width="62.08984375" style="15" bestFit="1" customWidth="1"/>
    <col min="2" max="2" width="12.81640625" style="27" customWidth="1"/>
    <col min="3" max="3" width="8.81640625" style="15"/>
    <col min="4" max="4" width="8.1796875" style="15" bestFit="1" customWidth="1"/>
    <col min="5" max="11" width="8.81640625" style="15"/>
    <col min="12" max="12" width="11.36328125" style="15" customWidth="1"/>
    <col min="13" max="16384" width="8.81640625" style="15"/>
  </cols>
  <sheetData>
    <row r="1" spans="1:5" x14ac:dyDescent="0.3">
      <c r="A1" s="21" t="s">
        <v>78</v>
      </c>
      <c r="B1" s="42" t="s">
        <v>82</v>
      </c>
    </row>
    <row r="2" spans="1:5" x14ac:dyDescent="0.3">
      <c r="A2" s="19" t="s">
        <v>90</v>
      </c>
      <c r="B2" s="82">
        <v>0.41</v>
      </c>
      <c r="E2" s="60"/>
    </row>
    <row r="3" spans="1:5" x14ac:dyDescent="0.3">
      <c r="A3" s="19" t="s">
        <v>93</v>
      </c>
      <c r="B3" s="82">
        <v>0.33</v>
      </c>
      <c r="E3" s="60"/>
    </row>
    <row r="4" spans="1:5" x14ac:dyDescent="0.3">
      <c r="A4" s="19" t="s">
        <v>92</v>
      </c>
      <c r="B4" s="83">
        <v>0.26</v>
      </c>
    </row>
    <row r="5" spans="1:5" customFormat="1" ht="14.5" x14ac:dyDescent="0.35">
      <c r="B5" s="61"/>
    </row>
    <row r="6" spans="1:5" x14ac:dyDescent="0.3">
      <c r="A6" s="29" t="s">
        <v>77</v>
      </c>
      <c r="B6" s="42" t="s">
        <v>82</v>
      </c>
    </row>
    <row r="7" spans="1:5" x14ac:dyDescent="0.3">
      <c r="A7" s="93" t="s">
        <v>165</v>
      </c>
      <c r="B7" s="68">
        <v>0.91669999999999996</v>
      </c>
    </row>
    <row r="8" spans="1:5" x14ac:dyDescent="0.3">
      <c r="A8" s="19" t="s">
        <v>130</v>
      </c>
      <c r="B8" s="68">
        <v>8.3299999999999999E-2</v>
      </c>
    </row>
    <row r="10" spans="1:5" x14ac:dyDescent="0.3">
      <c r="A10" s="29" t="s">
        <v>89</v>
      </c>
      <c r="B10" s="42" t="s">
        <v>33</v>
      </c>
    </row>
    <row r="11" spans="1:5" x14ac:dyDescent="0.3">
      <c r="A11" s="19" t="s">
        <v>96</v>
      </c>
      <c r="B11" s="62">
        <v>58726.99</v>
      </c>
    </row>
    <row r="12" spans="1:5" x14ac:dyDescent="0.3">
      <c r="A12" s="19" t="s">
        <v>83</v>
      </c>
      <c r="B12" s="62">
        <v>37518.15</v>
      </c>
    </row>
    <row r="13" spans="1:5" x14ac:dyDescent="0.3">
      <c r="A13" s="19" t="s">
        <v>163</v>
      </c>
      <c r="B13" s="62">
        <v>14586.48</v>
      </c>
    </row>
    <row r="14" spans="1:5" x14ac:dyDescent="0.3">
      <c r="A14" s="19" t="s">
        <v>60</v>
      </c>
      <c r="B14" s="62">
        <v>11927.49</v>
      </c>
    </row>
    <row r="15" spans="1:5" x14ac:dyDescent="0.3">
      <c r="A15" s="19" t="s">
        <v>61</v>
      </c>
      <c r="B15" s="62">
        <v>10629.2</v>
      </c>
    </row>
    <row r="16" spans="1:5" x14ac:dyDescent="0.3">
      <c r="A16" s="19" t="s">
        <v>162</v>
      </c>
      <c r="B16" s="64">
        <v>4734.7299999999996</v>
      </c>
    </row>
    <row r="17" spans="1:13" x14ac:dyDescent="0.3">
      <c r="A17" s="19" t="s">
        <v>84</v>
      </c>
      <c r="B17" s="64">
        <v>4327.08</v>
      </c>
    </row>
    <row r="18" spans="1:13" x14ac:dyDescent="0.3">
      <c r="A18" s="19" t="s">
        <v>85</v>
      </c>
      <c r="B18" s="64">
        <v>2608.2399999999998</v>
      </c>
    </row>
    <row r="19" spans="1:13" x14ac:dyDescent="0.3">
      <c r="A19" s="19" t="s">
        <v>86</v>
      </c>
      <c r="B19" s="64">
        <v>1966.39</v>
      </c>
    </row>
    <row r="20" spans="1:13" x14ac:dyDescent="0.3">
      <c r="A20" s="19" t="s">
        <v>88</v>
      </c>
      <c r="B20" s="64">
        <v>1758.57</v>
      </c>
    </row>
    <row r="21" spans="1:13" x14ac:dyDescent="0.3">
      <c r="A21" s="19" t="s">
        <v>87</v>
      </c>
      <c r="B21" s="64">
        <v>1064.19</v>
      </c>
    </row>
    <row r="22" spans="1:13" x14ac:dyDescent="0.3">
      <c r="A22" s="19" t="s">
        <v>97</v>
      </c>
      <c r="B22" s="62">
        <v>934.31</v>
      </c>
    </row>
    <row r="25" spans="1:13" x14ac:dyDescent="0.3">
      <c r="A25" s="15" t="s">
        <v>95</v>
      </c>
      <c r="L25" s="30"/>
      <c r="M25" s="30"/>
    </row>
    <row r="26" spans="1:13" x14ac:dyDescent="0.3">
      <c r="L26" s="30"/>
      <c r="M26" s="30"/>
    </row>
    <row r="27" spans="1:13" x14ac:dyDescent="0.3">
      <c r="L27" s="168"/>
      <c r="M27" s="30"/>
    </row>
    <row r="28" spans="1:13" x14ac:dyDescent="0.3">
      <c r="L28" s="168"/>
      <c r="M28" s="30"/>
    </row>
    <row r="29" spans="1:13" x14ac:dyDescent="0.3">
      <c r="L29" s="168"/>
      <c r="M29" s="30"/>
    </row>
    <row r="30" spans="1:13" x14ac:dyDescent="0.3">
      <c r="L30" s="168"/>
      <c r="M30" s="30"/>
    </row>
    <row r="31" spans="1:13" x14ac:dyDescent="0.3">
      <c r="L31" s="168"/>
      <c r="M31" s="30"/>
    </row>
    <row r="32" spans="1:13" x14ac:dyDescent="0.3">
      <c r="L32" s="169"/>
      <c r="M32" s="30"/>
    </row>
    <row r="33" spans="12:13" x14ac:dyDescent="0.3">
      <c r="L33" s="169"/>
      <c r="M33" s="30"/>
    </row>
    <row r="34" spans="12:13" x14ac:dyDescent="0.3">
      <c r="L34" s="169"/>
      <c r="M34" s="30"/>
    </row>
    <row r="35" spans="12:13" x14ac:dyDescent="0.3">
      <c r="L35" s="169"/>
      <c r="M35" s="30"/>
    </row>
    <row r="36" spans="12:13" x14ac:dyDescent="0.3">
      <c r="L36" s="169"/>
      <c r="M36" s="30"/>
    </row>
    <row r="37" spans="12:13" x14ac:dyDescent="0.3">
      <c r="L37" s="169"/>
      <c r="M37" s="30"/>
    </row>
    <row r="38" spans="12:13" x14ac:dyDescent="0.3">
      <c r="L38" s="168"/>
      <c r="M38" s="30"/>
    </row>
    <row r="39" spans="12:13" x14ac:dyDescent="0.3">
      <c r="L39" s="30"/>
      <c r="M39" s="30"/>
    </row>
  </sheetData>
  <sortState xmlns:xlrd2="http://schemas.microsoft.com/office/spreadsheetml/2017/richdata2" ref="A15:B25">
    <sortCondition descending="1" ref="B15:B2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0"/>
  <sheetViews>
    <sheetView topLeftCell="A46" workbookViewId="0">
      <selection activeCell="F75" sqref="F75"/>
    </sheetView>
  </sheetViews>
  <sheetFormatPr defaultColWidth="8.81640625" defaultRowHeight="14.5" x14ac:dyDescent="0.35"/>
  <cols>
    <col min="1" max="1" width="59.81640625" style="15" bestFit="1" customWidth="1"/>
    <col min="2" max="2" width="12.81640625" style="15" bestFit="1" customWidth="1"/>
    <col min="3" max="3" width="11.81640625" style="15" bestFit="1" customWidth="1"/>
    <col min="4" max="5" width="10.36328125" style="15" bestFit="1" customWidth="1"/>
    <col min="6" max="6" width="11.6328125" style="15" bestFit="1" customWidth="1"/>
    <col min="8" max="16384" width="8.81640625" style="15"/>
  </cols>
  <sheetData>
    <row r="1" spans="1:7" x14ac:dyDescent="0.35">
      <c r="A1" s="1" t="s">
        <v>31</v>
      </c>
    </row>
    <row r="3" spans="1:7" x14ac:dyDescent="0.35">
      <c r="A3" s="3" t="s">
        <v>35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1:7" x14ac:dyDescent="0.35">
      <c r="A4" s="2" t="s">
        <v>5</v>
      </c>
      <c r="B4" s="44">
        <v>1788.75</v>
      </c>
      <c r="C4" s="44">
        <v>150.91</v>
      </c>
      <c r="D4" s="44">
        <v>2.95</v>
      </c>
      <c r="E4" s="44">
        <v>25</v>
      </c>
      <c r="F4" s="44">
        <v>1967.61</v>
      </c>
    </row>
    <row r="5" spans="1:7" x14ac:dyDescent="0.35">
      <c r="A5" s="2" t="s">
        <v>173</v>
      </c>
      <c r="B5" s="44">
        <v>4322.6499999999996</v>
      </c>
      <c r="C5" s="44">
        <v>468.77</v>
      </c>
      <c r="D5" s="44">
        <v>138.13999999999999</v>
      </c>
      <c r="E5" s="44">
        <v>36</v>
      </c>
      <c r="F5" s="44">
        <v>4965.5600000000004</v>
      </c>
    </row>
    <row r="6" spans="1:7" x14ac:dyDescent="0.35">
      <c r="A6" s="154" t="s">
        <v>168</v>
      </c>
      <c r="B6" s="44">
        <v>3022.24</v>
      </c>
      <c r="C6" s="44">
        <v>226.36</v>
      </c>
      <c r="D6" s="44">
        <v>9.4499999999999993</v>
      </c>
      <c r="E6" s="44">
        <v>42</v>
      </c>
      <c r="F6" s="44">
        <v>3300.05</v>
      </c>
    </row>
    <row r="7" spans="1:7" x14ac:dyDescent="0.35">
      <c r="A7" s="2" t="s">
        <v>6</v>
      </c>
      <c r="B7" s="17">
        <v>61608.6</v>
      </c>
      <c r="C7" s="17">
        <v>10902.08</v>
      </c>
      <c r="D7" s="17">
        <v>2559.7600000000002</v>
      </c>
      <c r="E7" s="17">
        <v>135.19999999999999</v>
      </c>
      <c r="F7" s="17">
        <v>75205.64</v>
      </c>
    </row>
    <row r="8" spans="1:7" x14ac:dyDescent="0.35">
      <c r="A8" s="2" t="s">
        <v>7</v>
      </c>
      <c r="B8" s="44">
        <v>469.42</v>
      </c>
      <c r="C8" s="44">
        <v>49.91</v>
      </c>
      <c r="D8" s="44">
        <v>0</v>
      </c>
      <c r="E8" s="44">
        <v>18</v>
      </c>
      <c r="F8" s="44">
        <v>537.33000000000004</v>
      </c>
    </row>
    <row r="9" spans="1:7" x14ac:dyDescent="0.35">
      <c r="A9" s="2" t="s">
        <v>169</v>
      </c>
      <c r="B9" s="44">
        <v>1808.32</v>
      </c>
      <c r="C9" s="44">
        <v>103.14</v>
      </c>
      <c r="D9" s="44">
        <v>0</v>
      </c>
      <c r="E9" s="44">
        <v>35.93</v>
      </c>
      <c r="F9" s="44">
        <v>1947.39</v>
      </c>
    </row>
    <row r="10" spans="1:7" x14ac:dyDescent="0.35">
      <c r="A10" s="2" t="s">
        <v>8</v>
      </c>
      <c r="B10" s="44">
        <v>2461.12</v>
      </c>
      <c r="C10" s="44">
        <v>188.88</v>
      </c>
      <c r="D10" s="44">
        <v>12.64</v>
      </c>
      <c r="E10" s="44">
        <v>34.25</v>
      </c>
      <c r="F10" s="44">
        <v>2696.89</v>
      </c>
    </row>
    <row r="11" spans="1:7" x14ac:dyDescent="0.35">
      <c r="A11" s="2" t="s">
        <v>9</v>
      </c>
      <c r="B11" s="57">
        <v>2725.93</v>
      </c>
      <c r="C11" s="57">
        <v>488.77</v>
      </c>
      <c r="D11" s="57">
        <v>89.35</v>
      </c>
      <c r="E11" s="57">
        <v>84.18</v>
      </c>
      <c r="F11" s="57">
        <v>3388.23</v>
      </c>
    </row>
    <row r="12" spans="1:7" x14ac:dyDescent="0.35">
      <c r="A12" s="2" t="s">
        <v>172</v>
      </c>
      <c r="B12" s="57">
        <v>524.37</v>
      </c>
      <c r="C12" s="57">
        <v>18.100000000000001</v>
      </c>
      <c r="D12" s="57">
        <v>0</v>
      </c>
      <c r="E12" s="57">
        <v>10.74</v>
      </c>
      <c r="F12" s="57">
        <v>553.21</v>
      </c>
    </row>
    <row r="13" spans="1:7" x14ac:dyDescent="0.35">
      <c r="A13" s="2" t="s">
        <v>170</v>
      </c>
      <c r="B13" s="57">
        <v>1279.55</v>
      </c>
      <c r="C13" s="57">
        <v>17.399999999999999</v>
      </c>
      <c r="D13" s="57">
        <v>0.39</v>
      </c>
      <c r="E13" s="57">
        <v>18.75</v>
      </c>
      <c r="F13" s="57">
        <v>1316.09</v>
      </c>
      <c r="G13" s="91"/>
    </row>
    <row r="14" spans="1:7" ht="28" x14ac:dyDescent="0.35">
      <c r="A14" s="155" t="s">
        <v>174</v>
      </c>
      <c r="B14" s="57">
        <v>1549.89</v>
      </c>
      <c r="C14" s="57">
        <v>148.27000000000001</v>
      </c>
      <c r="D14" s="57">
        <v>160.03</v>
      </c>
      <c r="E14" s="57">
        <v>16</v>
      </c>
      <c r="F14" s="57">
        <v>1874.19</v>
      </c>
      <c r="G14" s="91"/>
    </row>
    <row r="15" spans="1:7" ht="28" x14ac:dyDescent="0.35">
      <c r="A15" s="155" t="s">
        <v>171</v>
      </c>
      <c r="B15" s="57">
        <v>759.34</v>
      </c>
      <c r="C15" s="57">
        <v>58.28</v>
      </c>
      <c r="D15" s="57">
        <v>0</v>
      </c>
      <c r="E15" s="57">
        <v>49.61</v>
      </c>
      <c r="F15" s="57">
        <v>867.23</v>
      </c>
    </row>
    <row r="16" spans="1:7" x14ac:dyDescent="0.35">
      <c r="A16" s="2" t="s">
        <v>10</v>
      </c>
      <c r="B16" s="57">
        <v>286.77999999999997</v>
      </c>
      <c r="C16" s="57">
        <v>72.849999999999994</v>
      </c>
      <c r="D16" s="57">
        <v>0</v>
      </c>
      <c r="E16" s="57">
        <v>25.91</v>
      </c>
      <c r="F16" s="57">
        <v>385.54</v>
      </c>
      <c r="G16" s="91"/>
    </row>
    <row r="17" spans="1:7" x14ac:dyDescent="0.35">
      <c r="A17" s="155" t="s">
        <v>175</v>
      </c>
      <c r="B17" s="44">
        <v>340.72</v>
      </c>
      <c r="C17" s="44">
        <v>19.8</v>
      </c>
      <c r="D17" s="44">
        <v>0.98</v>
      </c>
      <c r="E17" s="44">
        <v>35.200000000000003</v>
      </c>
      <c r="F17" s="44">
        <v>396.7</v>
      </c>
      <c r="G17" s="91"/>
    </row>
    <row r="18" spans="1:7" x14ac:dyDescent="0.35">
      <c r="A18" s="2" t="s">
        <v>11</v>
      </c>
      <c r="B18" s="44">
        <v>6426.63</v>
      </c>
      <c r="C18" s="44">
        <v>551.17999999999995</v>
      </c>
      <c r="D18" s="44">
        <v>314.83</v>
      </c>
      <c r="E18" s="44">
        <v>102.6</v>
      </c>
      <c r="F18" s="44">
        <v>7395.24</v>
      </c>
    </row>
    <row r="19" spans="1:7" x14ac:dyDescent="0.35">
      <c r="A19" s="2" t="s">
        <v>12</v>
      </c>
      <c r="B19" s="44">
        <v>53.9</v>
      </c>
      <c r="C19" s="44">
        <v>3.9</v>
      </c>
      <c r="D19" s="44">
        <v>0</v>
      </c>
      <c r="E19" s="44">
        <v>6</v>
      </c>
      <c r="F19" s="44">
        <v>63.8</v>
      </c>
    </row>
    <row r="20" spans="1:7" x14ac:dyDescent="0.35">
      <c r="A20" s="2" t="s">
        <v>13</v>
      </c>
      <c r="B20" s="44">
        <v>16.05</v>
      </c>
      <c r="C20" s="44">
        <v>0</v>
      </c>
      <c r="D20" s="44">
        <v>0</v>
      </c>
      <c r="E20" s="44">
        <v>1</v>
      </c>
      <c r="F20" s="44">
        <v>17.05</v>
      </c>
    </row>
    <row r="21" spans="1:7" x14ac:dyDescent="0.35">
      <c r="A21" s="2" t="s">
        <v>16</v>
      </c>
      <c r="B21" s="44">
        <v>49.18</v>
      </c>
      <c r="C21" s="44">
        <v>5.35</v>
      </c>
      <c r="D21" s="44">
        <v>0</v>
      </c>
      <c r="E21" s="44">
        <v>7</v>
      </c>
      <c r="F21" s="44">
        <v>61.53</v>
      </c>
    </row>
    <row r="22" spans="1:7" x14ac:dyDescent="0.35">
      <c r="A22" s="2" t="s">
        <v>18</v>
      </c>
      <c r="B22" s="44">
        <v>488.02</v>
      </c>
      <c r="C22" s="44">
        <v>69.489999999999995</v>
      </c>
      <c r="D22" s="44">
        <v>8.02</v>
      </c>
      <c r="E22" s="44">
        <v>2.5</v>
      </c>
      <c r="F22" s="44">
        <v>568.03</v>
      </c>
    </row>
    <row r="23" spans="1:7" x14ac:dyDescent="0.35">
      <c r="A23" s="2" t="s">
        <v>20</v>
      </c>
      <c r="B23" s="44">
        <v>170.1</v>
      </c>
      <c r="C23" s="44">
        <v>7.4</v>
      </c>
      <c r="D23" s="44">
        <v>1.1299999999999999</v>
      </c>
      <c r="E23" s="44">
        <v>1</v>
      </c>
      <c r="F23" s="44">
        <v>179.63</v>
      </c>
    </row>
    <row r="24" spans="1:7" x14ac:dyDescent="0.35">
      <c r="A24" s="2" t="s">
        <v>21</v>
      </c>
      <c r="B24" s="44">
        <v>5949.62</v>
      </c>
      <c r="C24" s="44">
        <v>405.61</v>
      </c>
      <c r="D24" s="44">
        <v>73.319999999999993</v>
      </c>
      <c r="E24" s="44">
        <v>53</v>
      </c>
      <c r="F24" s="44">
        <v>6481.55</v>
      </c>
    </row>
    <row r="25" spans="1:7" x14ac:dyDescent="0.35">
      <c r="A25" s="2" t="s">
        <v>14</v>
      </c>
      <c r="B25" s="44">
        <v>3239.22</v>
      </c>
      <c r="C25" s="44">
        <v>88.16</v>
      </c>
      <c r="D25" s="44">
        <v>202.82</v>
      </c>
      <c r="E25" s="44">
        <v>16</v>
      </c>
      <c r="F25" s="44">
        <v>3546.2</v>
      </c>
    </row>
    <row r="26" spans="1:7" x14ac:dyDescent="0.35">
      <c r="A26" s="2" t="s">
        <v>15</v>
      </c>
      <c r="B26" s="17">
        <v>74815.100000000006</v>
      </c>
      <c r="C26" s="17">
        <v>18715.650000000001</v>
      </c>
      <c r="D26" s="44">
        <v>3061.6</v>
      </c>
      <c r="E26" s="17">
        <v>423.17</v>
      </c>
      <c r="F26" s="17">
        <v>97015.52</v>
      </c>
    </row>
    <row r="27" spans="1:7" x14ac:dyDescent="0.35">
      <c r="A27" s="2" t="s">
        <v>17</v>
      </c>
      <c r="B27" s="17">
        <v>15683.61</v>
      </c>
      <c r="C27" s="17">
        <v>425.68</v>
      </c>
      <c r="D27" s="17">
        <v>4.93</v>
      </c>
      <c r="E27" s="17">
        <v>374.9</v>
      </c>
      <c r="F27" s="17">
        <v>16489.12</v>
      </c>
    </row>
    <row r="28" spans="1:7" x14ac:dyDescent="0.35">
      <c r="A28" s="2" t="s">
        <v>19</v>
      </c>
      <c r="B28" s="44">
        <v>976.12</v>
      </c>
      <c r="C28" s="44">
        <v>57.98</v>
      </c>
      <c r="D28" s="44">
        <v>2.4</v>
      </c>
      <c r="E28" s="44">
        <v>57.1</v>
      </c>
      <c r="F28" s="44">
        <v>1093.5999999999999</v>
      </c>
    </row>
    <row r="29" spans="1:7" x14ac:dyDescent="0.35">
      <c r="A29" s="2" t="s">
        <v>22</v>
      </c>
      <c r="B29" s="44">
        <v>2932.49</v>
      </c>
      <c r="C29" s="44">
        <v>932.6</v>
      </c>
      <c r="D29" s="44">
        <v>222.35</v>
      </c>
      <c r="E29" s="44">
        <v>82.93</v>
      </c>
      <c r="F29" s="44">
        <v>4170.37</v>
      </c>
    </row>
    <row r="30" spans="1:7" x14ac:dyDescent="0.35">
      <c r="A30" s="8" t="s">
        <v>102</v>
      </c>
      <c r="B30" s="4">
        <f>SUM(B4:B29)</f>
        <v>193747.71999999997</v>
      </c>
      <c r="C30" s="4">
        <f>SUM(C4:C29)</f>
        <v>34176.520000000004</v>
      </c>
      <c r="D30" s="4">
        <f>SUM(D4:D29)</f>
        <v>6865.09</v>
      </c>
      <c r="E30" s="4">
        <f>SUM(E4:E29)</f>
        <v>1693.97</v>
      </c>
      <c r="F30" s="4">
        <f>SUM(F4:F29)</f>
        <v>236483.30000000002</v>
      </c>
    </row>
    <row r="31" spans="1:7" x14ac:dyDescent="0.35">
      <c r="A31" s="6"/>
      <c r="B31" s="7"/>
      <c r="C31" s="7"/>
      <c r="D31" s="7"/>
      <c r="E31" s="7"/>
      <c r="F31" s="7"/>
    </row>
    <row r="32" spans="1:7" x14ac:dyDescent="0.35">
      <c r="A32" s="5"/>
      <c r="B32" s="5"/>
      <c r="C32" s="5"/>
      <c r="D32" s="5"/>
      <c r="E32" s="5"/>
      <c r="F32" s="5"/>
    </row>
    <row r="33" spans="1:7" x14ac:dyDescent="0.35">
      <c r="A33" s="3" t="s">
        <v>23</v>
      </c>
      <c r="B33" s="13" t="s">
        <v>0</v>
      </c>
      <c r="C33" s="13" t="s">
        <v>1</v>
      </c>
      <c r="D33" s="13" t="s">
        <v>2</v>
      </c>
      <c r="E33" s="13" t="s">
        <v>3</v>
      </c>
      <c r="F33" s="13" t="s">
        <v>4</v>
      </c>
    </row>
    <row r="34" spans="1:7" x14ac:dyDescent="0.35">
      <c r="A34" s="2" t="s">
        <v>24</v>
      </c>
      <c r="B34" s="17">
        <v>483.05</v>
      </c>
      <c r="C34" s="17">
        <v>73.27</v>
      </c>
      <c r="D34" s="17">
        <v>0</v>
      </c>
      <c r="E34" s="17">
        <v>10</v>
      </c>
      <c r="F34" s="17">
        <v>566.32000000000005</v>
      </c>
    </row>
    <row r="35" spans="1:7" x14ac:dyDescent="0.35">
      <c r="A35" s="2" t="s">
        <v>25</v>
      </c>
      <c r="B35" s="17">
        <v>109.93</v>
      </c>
      <c r="C35" s="17">
        <v>10</v>
      </c>
      <c r="D35" s="17">
        <v>0</v>
      </c>
      <c r="E35" s="17">
        <v>4.95</v>
      </c>
      <c r="F35" s="17">
        <v>124.88</v>
      </c>
    </row>
    <row r="36" spans="1:7" x14ac:dyDescent="0.35">
      <c r="A36" s="2" t="s">
        <v>26</v>
      </c>
      <c r="B36" s="17">
        <v>192.51</v>
      </c>
      <c r="C36" s="17">
        <v>61.78</v>
      </c>
      <c r="D36" s="17">
        <v>85.92</v>
      </c>
      <c r="E36" s="17">
        <v>5</v>
      </c>
      <c r="F36" s="17">
        <v>345.21</v>
      </c>
    </row>
    <row r="37" spans="1:7" x14ac:dyDescent="0.35">
      <c r="A37" s="2" t="s">
        <v>27</v>
      </c>
      <c r="B37" s="17">
        <v>50.16</v>
      </c>
      <c r="C37" s="17">
        <v>4.8</v>
      </c>
      <c r="D37" s="17">
        <v>0</v>
      </c>
      <c r="E37" s="17">
        <v>5.5</v>
      </c>
      <c r="F37" s="17">
        <v>60.46</v>
      </c>
    </row>
    <row r="38" spans="1:7" x14ac:dyDescent="0.35">
      <c r="A38" s="2" t="s">
        <v>32</v>
      </c>
      <c r="B38" s="17">
        <v>34.049999999999997</v>
      </c>
      <c r="C38" s="17">
        <v>11.4</v>
      </c>
      <c r="D38" s="17">
        <v>0</v>
      </c>
      <c r="E38" s="17">
        <v>0.9</v>
      </c>
      <c r="F38" s="17">
        <v>46.35</v>
      </c>
    </row>
    <row r="39" spans="1:7" x14ac:dyDescent="0.35">
      <c r="A39" s="2" t="s">
        <v>28</v>
      </c>
      <c r="B39" s="17">
        <v>165.88</v>
      </c>
      <c r="C39" s="17">
        <v>43.8</v>
      </c>
      <c r="D39" s="17">
        <v>32.119999999999997</v>
      </c>
      <c r="E39" s="17">
        <v>4</v>
      </c>
      <c r="F39" s="17">
        <v>245.8</v>
      </c>
    </row>
    <row r="40" spans="1:7" x14ac:dyDescent="0.35">
      <c r="A40" s="2" t="s">
        <v>161</v>
      </c>
      <c r="B40" s="56">
        <v>219.98</v>
      </c>
      <c r="C40" s="56">
        <v>29.78</v>
      </c>
      <c r="D40" s="56">
        <v>1.84</v>
      </c>
      <c r="E40" s="56">
        <v>54.9</v>
      </c>
      <c r="F40" s="56">
        <v>306.5</v>
      </c>
    </row>
    <row r="41" spans="1:7" x14ac:dyDescent="0.35">
      <c r="A41" s="2" t="s">
        <v>29</v>
      </c>
      <c r="B41" s="17">
        <v>226.31</v>
      </c>
      <c r="C41" s="17">
        <v>30.29</v>
      </c>
      <c r="D41" s="17">
        <v>15.53</v>
      </c>
      <c r="E41" s="17">
        <v>5</v>
      </c>
      <c r="F41" s="17">
        <v>277.13</v>
      </c>
    </row>
    <row r="42" spans="1:7" x14ac:dyDescent="0.35">
      <c r="A42" s="2" t="s">
        <v>30</v>
      </c>
      <c r="B42" s="17">
        <v>99.32</v>
      </c>
      <c r="C42" s="17">
        <v>17.3</v>
      </c>
      <c r="D42" s="17">
        <v>0</v>
      </c>
      <c r="E42" s="17">
        <v>10</v>
      </c>
      <c r="F42" s="17">
        <v>126.62</v>
      </c>
    </row>
    <row r="43" spans="1:7" x14ac:dyDescent="0.35">
      <c r="A43" s="8" t="s">
        <v>104</v>
      </c>
      <c r="B43" s="46">
        <v>1581.19</v>
      </c>
      <c r="C43" s="46">
        <v>282.42</v>
      </c>
      <c r="D43" s="46">
        <v>135.41</v>
      </c>
      <c r="E43" s="46">
        <v>100.25</v>
      </c>
      <c r="F43" s="46">
        <v>2099.27</v>
      </c>
    </row>
    <row r="44" spans="1:7" x14ac:dyDescent="0.35">
      <c r="A44" s="9" t="s">
        <v>103</v>
      </c>
      <c r="B44" s="4">
        <f>B43+B30</f>
        <v>195328.90999999997</v>
      </c>
      <c r="C44" s="4">
        <f t="shared" ref="C44:F44" si="0">C43+C30</f>
        <v>34458.94</v>
      </c>
      <c r="D44" s="4">
        <f t="shared" si="0"/>
        <v>7000.5</v>
      </c>
      <c r="E44" s="4">
        <f t="shared" si="0"/>
        <v>1794.22</v>
      </c>
      <c r="F44" s="4">
        <f t="shared" si="0"/>
        <v>238582.57</v>
      </c>
    </row>
    <row r="45" spans="1:7" s="27" customFormat="1" x14ac:dyDescent="0.35">
      <c r="A45" s="10"/>
      <c r="B45" s="11"/>
      <c r="C45" s="11"/>
      <c r="D45" s="11"/>
      <c r="E45" s="11"/>
      <c r="F45" s="11"/>
      <c r="G45"/>
    </row>
    <row r="46" spans="1:7" s="27" customFormat="1" x14ac:dyDescent="0.35">
      <c r="G46"/>
    </row>
    <row r="47" spans="1:7" x14ac:dyDescent="0.35">
      <c r="A47" s="1" t="s">
        <v>143</v>
      </c>
    </row>
    <row r="49" spans="1:7" x14ac:dyDescent="0.35">
      <c r="A49" s="3" t="s">
        <v>35</v>
      </c>
      <c r="B49" s="13" t="s">
        <v>0</v>
      </c>
      <c r="C49" s="13" t="s">
        <v>1</v>
      </c>
      <c r="D49" s="13" t="s">
        <v>2</v>
      </c>
      <c r="E49" s="13" t="s">
        <v>3</v>
      </c>
      <c r="F49" s="13" t="s">
        <v>4</v>
      </c>
    </row>
    <row r="50" spans="1:7" x14ac:dyDescent="0.35">
      <c r="A50" s="2" t="s">
        <v>5</v>
      </c>
      <c r="B50" s="47">
        <v>1869</v>
      </c>
      <c r="C50" s="47">
        <v>159</v>
      </c>
      <c r="D50" s="47">
        <v>13</v>
      </c>
      <c r="E50" s="47">
        <v>25</v>
      </c>
      <c r="F50" s="47">
        <v>2066</v>
      </c>
    </row>
    <row r="51" spans="1:7" x14ac:dyDescent="0.35">
      <c r="A51" s="2" t="s">
        <v>173</v>
      </c>
      <c r="B51" s="47">
        <v>4648</v>
      </c>
      <c r="C51" s="47">
        <v>504</v>
      </c>
      <c r="D51" s="47">
        <v>197</v>
      </c>
      <c r="E51" s="47">
        <v>36</v>
      </c>
      <c r="F51" s="47">
        <v>5385</v>
      </c>
    </row>
    <row r="52" spans="1:7" x14ac:dyDescent="0.35">
      <c r="A52" s="154" t="s">
        <v>168</v>
      </c>
      <c r="B52" s="47">
        <v>3254</v>
      </c>
      <c r="C52" s="47">
        <v>241</v>
      </c>
      <c r="D52" s="47">
        <v>28</v>
      </c>
      <c r="E52" s="47">
        <v>42</v>
      </c>
      <c r="F52" s="47">
        <v>3565</v>
      </c>
    </row>
    <row r="53" spans="1:7" x14ac:dyDescent="0.35">
      <c r="A53" s="2" t="s">
        <v>6</v>
      </c>
      <c r="B53" s="20">
        <v>72855</v>
      </c>
      <c r="C53" s="20">
        <v>14977</v>
      </c>
      <c r="D53" s="20">
        <v>7439</v>
      </c>
      <c r="E53" s="20">
        <v>138</v>
      </c>
      <c r="F53" s="20">
        <v>95409</v>
      </c>
    </row>
    <row r="54" spans="1:7" x14ac:dyDescent="0.35">
      <c r="A54" s="2" t="s">
        <v>7</v>
      </c>
      <c r="B54" s="47">
        <v>503</v>
      </c>
      <c r="C54" s="47">
        <v>53</v>
      </c>
      <c r="D54" s="47">
        <v>0</v>
      </c>
      <c r="E54" s="47">
        <v>18</v>
      </c>
      <c r="F54" s="47">
        <v>574</v>
      </c>
    </row>
    <row r="55" spans="1:7" x14ac:dyDescent="0.35">
      <c r="A55" s="2" t="s">
        <v>169</v>
      </c>
      <c r="B55" s="47">
        <v>1877</v>
      </c>
      <c r="C55" s="47">
        <v>105</v>
      </c>
      <c r="D55" s="47">
        <v>0</v>
      </c>
      <c r="E55" s="47">
        <v>36</v>
      </c>
      <c r="F55" s="47">
        <v>2018</v>
      </c>
    </row>
    <row r="56" spans="1:7" x14ac:dyDescent="0.35">
      <c r="A56" s="2" t="s">
        <v>8</v>
      </c>
      <c r="B56" s="47">
        <v>2605</v>
      </c>
      <c r="C56" s="47">
        <v>202</v>
      </c>
      <c r="D56" s="47">
        <v>25</v>
      </c>
      <c r="E56" s="47">
        <v>35</v>
      </c>
      <c r="F56" s="47">
        <v>2867</v>
      </c>
    </row>
    <row r="57" spans="1:7" x14ac:dyDescent="0.35">
      <c r="A57" s="2" t="s">
        <v>9</v>
      </c>
      <c r="B57" s="47">
        <v>2959</v>
      </c>
      <c r="C57" s="47">
        <v>535</v>
      </c>
      <c r="D57" s="47">
        <v>184</v>
      </c>
      <c r="E57" s="47">
        <v>90</v>
      </c>
      <c r="F57" s="47">
        <v>3768</v>
      </c>
    </row>
    <row r="58" spans="1:7" x14ac:dyDescent="0.35">
      <c r="A58" s="2" t="s">
        <v>172</v>
      </c>
      <c r="B58" s="47">
        <v>553</v>
      </c>
      <c r="C58" s="47">
        <v>19</v>
      </c>
      <c r="D58" s="47">
        <v>0</v>
      </c>
      <c r="E58" s="47">
        <v>12</v>
      </c>
      <c r="F58" s="47">
        <v>584</v>
      </c>
    </row>
    <row r="59" spans="1:7" x14ac:dyDescent="0.35">
      <c r="A59" s="2" t="s">
        <v>170</v>
      </c>
      <c r="B59" s="47">
        <v>1366</v>
      </c>
      <c r="C59" s="47">
        <v>19</v>
      </c>
      <c r="D59" s="47">
        <v>1</v>
      </c>
      <c r="E59" s="47">
        <v>19</v>
      </c>
      <c r="F59" s="47">
        <v>1405</v>
      </c>
    </row>
    <row r="60" spans="1:7" ht="28" x14ac:dyDescent="0.35">
      <c r="A60" s="155" t="s">
        <v>174</v>
      </c>
      <c r="B60" s="47">
        <v>1622</v>
      </c>
      <c r="C60" s="47">
        <v>155</v>
      </c>
      <c r="D60" s="47">
        <v>260</v>
      </c>
      <c r="E60" s="47">
        <v>16</v>
      </c>
      <c r="F60" s="47">
        <v>2053</v>
      </c>
    </row>
    <row r="61" spans="1:7" ht="28" x14ac:dyDescent="0.35">
      <c r="A61" s="155" t="s">
        <v>171</v>
      </c>
      <c r="B61" s="47">
        <v>822</v>
      </c>
      <c r="C61" s="47">
        <v>60</v>
      </c>
      <c r="D61" s="47">
        <v>0</v>
      </c>
      <c r="E61" s="47">
        <v>51</v>
      </c>
      <c r="F61" s="47">
        <v>933</v>
      </c>
    </row>
    <row r="62" spans="1:7" x14ac:dyDescent="0.35">
      <c r="A62" s="2" t="s">
        <v>10</v>
      </c>
      <c r="B62" s="47">
        <v>310</v>
      </c>
      <c r="C62" s="47">
        <v>76</v>
      </c>
      <c r="D62" s="47">
        <v>0</v>
      </c>
      <c r="E62" s="47">
        <v>27</v>
      </c>
      <c r="F62" s="47">
        <v>413</v>
      </c>
      <c r="G62" s="91"/>
    </row>
    <row r="63" spans="1:7" x14ac:dyDescent="0.35">
      <c r="A63" s="155" t="s">
        <v>175</v>
      </c>
      <c r="B63" s="47">
        <v>358</v>
      </c>
      <c r="C63" s="47">
        <v>21</v>
      </c>
      <c r="D63" s="47">
        <v>2</v>
      </c>
      <c r="E63" s="47">
        <v>36</v>
      </c>
      <c r="F63" s="47">
        <v>417</v>
      </c>
    </row>
    <row r="64" spans="1:7" x14ac:dyDescent="0.35">
      <c r="A64" s="2" t="s">
        <v>11</v>
      </c>
      <c r="B64" s="47">
        <v>6773</v>
      </c>
      <c r="C64" s="47">
        <v>585</v>
      </c>
      <c r="D64" s="47">
        <v>2051</v>
      </c>
      <c r="E64" s="47">
        <v>104</v>
      </c>
      <c r="F64" s="47">
        <v>9513</v>
      </c>
    </row>
    <row r="65" spans="1:6" x14ac:dyDescent="0.35">
      <c r="A65" s="2" t="s">
        <v>12</v>
      </c>
      <c r="B65" s="47">
        <v>56</v>
      </c>
      <c r="C65" s="47">
        <v>4</v>
      </c>
      <c r="D65" s="47">
        <v>0</v>
      </c>
      <c r="E65" s="47">
        <v>6</v>
      </c>
      <c r="F65" s="47">
        <v>66</v>
      </c>
    </row>
    <row r="66" spans="1:6" x14ac:dyDescent="0.35">
      <c r="A66" s="2" t="s">
        <v>13</v>
      </c>
      <c r="B66" s="47">
        <v>18</v>
      </c>
      <c r="C66" s="47">
        <v>0</v>
      </c>
      <c r="D66" s="47">
        <v>0</v>
      </c>
      <c r="E66" s="47">
        <v>1</v>
      </c>
      <c r="F66" s="47">
        <v>19</v>
      </c>
    </row>
    <row r="67" spans="1:6" x14ac:dyDescent="0.35">
      <c r="A67" s="2" t="s">
        <v>16</v>
      </c>
      <c r="B67" s="47">
        <v>55</v>
      </c>
      <c r="C67" s="47">
        <v>6</v>
      </c>
      <c r="D67" s="47">
        <v>0</v>
      </c>
      <c r="E67" s="47">
        <v>7</v>
      </c>
      <c r="F67" s="47">
        <v>68</v>
      </c>
    </row>
    <row r="68" spans="1:6" x14ac:dyDescent="0.35">
      <c r="A68" s="2" t="s">
        <v>18</v>
      </c>
      <c r="B68" s="47">
        <v>519</v>
      </c>
      <c r="C68" s="47">
        <v>79</v>
      </c>
      <c r="D68" s="47">
        <v>12</v>
      </c>
      <c r="E68" s="47">
        <v>3</v>
      </c>
      <c r="F68" s="47">
        <v>613</v>
      </c>
    </row>
    <row r="69" spans="1:6" x14ac:dyDescent="0.35">
      <c r="A69" s="2" t="s">
        <v>20</v>
      </c>
      <c r="B69" s="47">
        <v>178</v>
      </c>
      <c r="C69" s="47">
        <v>8</v>
      </c>
      <c r="D69" s="47">
        <v>2</v>
      </c>
      <c r="E69" s="47">
        <v>1</v>
      </c>
      <c r="F69" s="47">
        <v>189</v>
      </c>
    </row>
    <row r="70" spans="1:6" x14ac:dyDescent="0.35">
      <c r="A70" s="2" t="s">
        <v>21</v>
      </c>
      <c r="B70" s="47">
        <v>6133</v>
      </c>
      <c r="C70" s="47">
        <v>419</v>
      </c>
      <c r="D70" s="47">
        <v>137</v>
      </c>
      <c r="E70" s="47">
        <v>53</v>
      </c>
      <c r="F70" s="47">
        <v>6742</v>
      </c>
    </row>
    <row r="71" spans="1:6" x14ac:dyDescent="0.35">
      <c r="A71" s="2" t="s">
        <v>14</v>
      </c>
      <c r="B71" s="47">
        <v>3291</v>
      </c>
      <c r="C71" s="47">
        <v>95</v>
      </c>
      <c r="D71" s="47">
        <v>1946</v>
      </c>
      <c r="E71" s="47">
        <v>16</v>
      </c>
      <c r="F71" s="47">
        <v>5348</v>
      </c>
    </row>
    <row r="72" spans="1:6" x14ac:dyDescent="0.35">
      <c r="A72" s="2" t="s">
        <v>15</v>
      </c>
      <c r="B72" s="20">
        <v>87260</v>
      </c>
      <c r="C72" s="20">
        <v>22392</v>
      </c>
      <c r="D72" s="20">
        <v>6554</v>
      </c>
      <c r="E72" s="20">
        <v>856</v>
      </c>
      <c r="F72" s="20">
        <v>117062</v>
      </c>
    </row>
    <row r="73" spans="1:6" x14ac:dyDescent="0.35">
      <c r="A73" s="2" t="s">
        <v>17</v>
      </c>
      <c r="B73" s="20">
        <v>16130</v>
      </c>
      <c r="C73" s="20">
        <v>447</v>
      </c>
      <c r="D73" s="20">
        <v>10</v>
      </c>
      <c r="E73" s="20">
        <v>375</v>
      </c>
      <c r="F73" s="20">
        <v>16962</v>
      </c>
    </row>
    <row r="74" spans="1:6" x14ac:dyDescent="0.35">
      <c r="A74" s="2" t="s">
        <v>19</v>
      </c>
      <c r="B74" s="47">
        <v>1031</v>
      </c>
      <c r="C74" s="47">
        <v>60</v>
      </c>
      <c r="D74" s="47">
        <v>7</v>
      </c>
      <c r="E74" s="47">
        <v>58</v>
      </c>
      <c r="F74" s="47">
        <v>1156</v>
      </c>
    </row>
    <row r="75" spans="1:6" x14ac:dyDescent="0.35">
      <c r="A75" s="2" t="s">
        <v>22</v>
      </c>
      <c r="B75" s="47">
        <v>3143</v>
      </c>
      <c r="C75" s="47">
        <v>1056</v>
      </c>
      <c r="D75" s="47">
        <v>669</v>
      </c>
      <c r="E75" s="47">
        <v>86</v>
      </c>
      <c r="F75" s="47">
        <v>4954</v>
      </c>
    </row>
    <row r="76" spans="1:6" x14ac:dyDescent="0.35">
      <c r="A76" s="8" t="s">
        <v>102</v>
      </c>
      <c r="B76" s="12">
        <f>SUM(B50:B75)</f>
        <v>220188</v>
      </c>
      <c r="C76" s="12">
        <f>SUM(C50:C75)</f>
        <v>42277</v>
      </c>
      <c r="D76" s="12">
        <f>SUM(D50:D75)</f>
        <v>19537</v>
      </c>
      <c r="E76" s="12">
        <f>SUM(E50:E75)</f>
        <v>2147</v>
      </c>
      <c r="F76" s="12">
        <f>SUM(F50:F75)</f>
        <v>284149</v>
      </c>
    </row>
    <row r="77" spans="1:6" x14ac:dyDescent="0.35">
      <c r="A77" s="6"/>
      <c r="B77" s="7"/>
      <c r="C77" s="7"/>
      <c r="D77" s="7"/>
      <c r="E77" s="7"/>
      <c r="F77" s="7"/>
    </row>
    <row r="78" spans="1:6" x14ac:dyDescent="0.35">
      <c r="A78" s="5"/>
      <c r="B78" s="5"/>
      <c r="C78" s="5"/>
      <c r="D78" s="5"/>
      <c r="E78" s="5"/>
      <c r="F78" s="5"/>
    </row>
    <row r="79" spans="1:6" x14ac:dyDescent="0.35">
      <c r="A79" s="3" t="s">
        <v>23</v>
      </c>
      <c r="B79" s="13" t="s">
        <v>0</v>
      </c>
      <c r="C79" s="13" t="s">
        <v>1</v>
      </c>
      <c r="D79" s="13" t="s">
        <v>2</v>
      </c>
      <c r="E79" s="13" t="s">
        <v>3</v>
      </c>
      <c r="F79" s="13" t="s">
        <v>4</v>
      </c>
    </row>
    <row r="80" spans="1:6" x14ac:dyDescent="0.35">
      <c r="A80" s="2" t="s">
        <v>24</v>
      </c>
      <c r="B80" s="20">
        <v>528</v>
      </c>
      <c r="C80" s="20">
        <v>81</v>
      </c>
      <c r="D80" s="20">
        <v>0</v>
      </c>
      <c r="E80" s="20">
        <v>10</v>
      </c>
      <c r="F80" s="20">
        <v>619</v>
      </c>
    </row>
    <row r="81" spans="1:6" x14ac:dyDescent="0.35">
      <c r="A81" s="2" t="s">
        <v>25</v>
      </c>
      <c r="B81" s="20">
        <v>118</v>
      </c>
      <c r="C81" s="20">
        <v>11</v>
      </c>
      <c r="D81" s="20">
        <v>0</v>
      </c>
      <c r="E81" s="20">
        <v>5</v>
      </c>
      <c r="F81" s="20">
        <v>134</v>
      </c>
    </row>
    <row r="82" spans="1:6" x14ac:dyDescent="0.35">
      <c r="A82" s="2" t="s">
        <v>26</v>
      </c>
      <c r="B82" s="20">
        <v>225</v>
      </c>
      <c r="C82" s="20">
        <v>74</v>
      </c>
      <c r="D82" s="20">
        <v>160</v>
      </c>
      <c r="E82" s="20">
        <v>5</v>
      </c>
      <c r="F82" s="20">
        <v>464</v>
      </c>
    </row>
    <row r="83" spans="1:6" x14ac:dyDescent="0.35">
      <c r="A83" s="2" t="s">
        <v>27</v>
      </c>
      <c r="B83" s="20">
        <v>54</v>
      </c>
      <c r="C83" s="20">
        <v>5</v>
      </c>
      <c r="D83" s="20">
        <v>0</v>
      </c>
      <c r="E83" s="20">
        <v>6</v>
      </c>
      <c r="F83" s="20">
        <v>65</v>
      </c>
    </row>
    <row r="84" spans="1:6" x14ac:dyDescent="0.35">
      <c r="A84" s="2" t="s">
        <v>32</v>
      </c>
      <c r="B84" s="20">
        <v>38</v>
      </c>
      <c r="C84" s="20">
        <v>13</v>
      </c>
      <c r="D84" s="20">
        <v>0</v>
      </c>
      <c r="E84" s="20">
        <v>1</v>
      </c>
      <c r="F84" s="20">
        <v>52</v>
      </c>
    </row>
    <row r="85" spans="1:6" x14ac:dyDescent="0.35">
      <c r="A85" s="2" t="s">
        <v>28</v>
      </c>
      <c r="B85" s="20">
        <v>187</v>
      </c>
      <c r="C85" s="20">
        <v>56</v>
      </c>
      <c r="D85" s="20">
        <v>82</v>
      </c>
      <c r="E85" s="20">
        <v>4</v>
      </c>
      <c r="F85" s="20">
        <v>329</v>
      </c>
    </row>
    <row r="86" spans="1:6" x14ac:dyDescent="0.35">
      <c r="A86" s="2" t="s">
        <v>161</v>
      </c>
      <c r="B86" s="58">
        <v>228</v>
      </c>
      <c r="C86" s="58">
        <v>30</v>
      </c>
      <c r="D86" s="58">
        <v>4</v>
      </c>
      <c r="E86" s="58">
        <v>55</v>
      </c>
      <c r="F86" s="58">
        <v>317</v>
      </c>
    </row>
    <row r="87" spans="1:6" x14ac:dyDescent="0.35">
      <c r="A87" s="2" t="s">
        <v>29</v>
      </c>
      <c r="B87" s="20">
        <v>255</v>
      </c>
      <c r="C87" s="20">
        <v>39</v>
      </c>
      <c r="D87" s="20">
        <v>42</v>
      </c>
      <c r="E87" s="20">
        <v>5</v>
      </c>
      <c r="F87" s="20">
        <v>341</v>
      </c>
    </row>
    <row r="88" spans="1:6" x14ac:dyDescent="0.35">
      <c r="A88" s="2" t="s">
        <v>30</v>
      </c>
      <c r="B88" s="20">
        <v>102</v>
      </c>
      <c r="C88" s="20">
        <v>18</v>
      </c>
      <c r="D88" s="20">
        <v>0</v>
      </c>
      <c r="E88" s="20">
        <v>10</v>
      </c>
      <c r="F88" s="20">
        <v>130</v>
      </c>
    </row>
    <row r="89" spans="1:6" x14ac:dyDescent="0.35">
      <c r="A89" s="8" t="s">
        <v>104</v>
      </c>
      <c r="B89" s="48">
        <v>1735</v>
      </c>
      <c r="C89" s="48">
        <v>327</v>
      </c>
      <c r="D89" s="48">
        <v>288</v>
      </c>
      <c r="E89" s="48">
        <v>101</v>
      </c>
      <c r="F89" s="48">
        <v>2451</v>
      </c>
    </row>
    <row r="90" spans="1:6" x14ac:dyDescent="0.35">
      <c r="A90" s="9" t="s">
        <v>103</v>
      </c>
      <c r="B90" s="12">
        <f>B89+B76</f>
        <v>221923</v>
      </c>
      <c r="C90" s="12">
        <f t="shared" ref="C90:F90" si="1">C89+C76</f>
        <v>42604</v>
      </c>
      <c r="D90" s="12">
        <f t="shared" si="1"/>
        <v>19825</v>
      </c>
      <c r="E90" s="12">
        <f t="shared" si="1"/>
        <v>2248</v>
      </c>
      <c r="F90" s="12">
        <f t="shared" si="1"/>
        <v>286600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4"/>
  <sheetViews>
    <sheetView workbookViewId="0">
      <selection activeCell="J43" sqref="J43"/>
    </sheetView>
  </sheetViews>
  <sheetFormatPr defaultColWidth="8.81640625" defaultRowHeight="14" x14ac:dyDescent="0.3"/>
  <cols>
    <col min="1" max="1" width="69" style="15" bestFit="1" customWidth="1"/>
    <col min="2" max="2" width="10.81640625" style="22" bestFit="1" customWidth="1"/>
    <col min="3" max="3" width="9.81640625" style="22" bestFit="1" customWidth="1"/>
    <col min="4" max="4" width="10.90625" style="22" bestFit="1" customWidth="1"/>
    <col min="5" max="5" width="10.81640625" style="22" bestFit="1" customWidth="1"/>
    <col min="6" max="7" width="8.81640625" style="15" bestFit="1" customWidth="1"/>
    <col min="8" max="8" width="10.90625" style="15" bestFit="1" customWidth="1"/>
    <col min="9" max="9" width="8.81640625" style="15"/>
    <col min="10" max="10" width="23.1796875" style="15" customWidth="1"/>
    <col min="11" max="16384" width="8.81640625" style="15"/>
  </cols>
  <sheetData>
    <row r="1" spans="1:10" x14ac:dyDescent="0.3">
      <c r="A1" s="21" t="s">
        <v>144</v>
      </c>
    </row>
    <row r="2" spans="1:10" x14ac:dyDescent="0.3">
      <c r="A2" s="5"/>
      <c r="B2" s="221" t="s">
        <v>33</v>
      </c>
      <c r="C2" s="221"/>
      <c r="D2" s="221"/>
      <c r="E2" s="221"/>
      <c r="F2" s="222" t="s">
        <v>34</v>
      </c>
      <c r="G2" s="222"/>
      <c r="H2" s="222"/>
    </row>
    <row r="3" spans="1:10" x14ac:dyDescent="0.3">
      <c r="A3" s="3" t="s">
        <v>35</v>
      </c>
      <c r="B3" s="14" t="s">
        <v>177</v>
      </c>
      <c r="C3" s="14" t="s">
        <v>176</v>
      </c>
      <c r="D3" s="152" t="s">
        <v>166</v>
      </c>
      <c r="E3" s="14" t="s">
        <v>4</v>
      </c>
      <c r="F3" s="146" t="s">
        <v>177</v>
      </c>
      <c r="G3" s="146" t="s">
        <v>176</v>
      </c>
      <c r="H3" s="153" t="s">
        <v>166</v>
      </c>
      <c r="J3" s="15" t="s">
        <v>37</v>
      </c>
    </row>
    <row r="4" spans="1:10" x14ac:dyDescent="0.3">
      <c r="A4" s="2" t="s">
        <v>5</v>
      </c>
      <c r="B4" s="44">
        <v>821.17</v>
      </c>
      <c r="C4" s="44">
        <v>1146.44</v>
      </c>
      <c r="D4" s="161">
        <v>0</v>
      </c>
      <c r="E4" s="44">
        <v>1967.61</v>
      </c>
      <c r="F4" s="16">
        <v>0.4173</v>
      </c>
      <c r="G4" s="16">
        <v>0.5827</v>
      </c>
      <c r="H4" s="16">
        <v>0</v>
      </c>
    </row>
    <row r="5" spans="1:10" x14ac:dyDescent="0.3">
      <c r="A5" s="2" t="s">
        <v>173</v>
      </c>
      <c r="B5" s="44">
        <v>3672.83</v>
      </c>
      <c r="C5" s="44">
        <v>1285.3499999999999</v>
      </c>
      <c r="D5" s="161">
        <v>7.38</v>
      </c>
      <c r="E5" s="44">
        <v>4965.5600000000004</v>
      </c>
      <c r="F5" s="16">
        <v>0.73970000000000002</v>
      </c>
      <c r="G5" s="16">
        <v>0.25890000000000002</v>
      </c>
      <c r="H5" s="16">
        <v>1.5E-3</v>
      </c>
    </row>
    <row r="6" spans="1:10" x14ac:dyDescent="0.3">
      <c r="A6" s="154" t="s">
        <v>168</v>
      </c>
      <c r="B6" s="44">
        <v>2173.1799999999998</v>
      </c>
      <c r="C6" s="44">
        <v>1125.8699999999999</v>
      </c>
      <c r="D6" s="161">
        <v>1</v>
      </c>
      <c r="E6" s="44">
        <v>3300.05</v>
      </c>
      <c r="F6" s="16">
        <v>0.65849999999999997</v>
      </c>
      <c r="G6" s="16">
        <v>0.3412</v>
      </c>
      <c r="H6" s="16">
        <v>2.9999999999999997E-4</v>
      </c>
    </row>
    <row r="7" spans="1:10" x14ac:dyDescent="0.3">
      <c r="A7" s="2" t="s">
        <v>6</v>
      </c>
      <c r="B7" s="17">
        <v>57643.53</v>
      </c>
      <c r="C7" s="17">
        <v>17431.060000000001</v>
      </c>
      <c r="D7" s="161">
        <v>131.05000000000001</v>
      </c>
      <c r="E7" s="17">
        <v>75205.64</v>
      </c>
      <c r="F7" s="16">
        <v>0.76649999999999996</v>
      </c>
      <c r="G7" s="16">
        <v>0.23180000000000001</v>
      </c>
      <c r="H7" s="16">
        <v>1.6999999999999999E-3</v>
      </c>
    </row>
    <row r="8" spans="1:10" x14ac:dyDescent="0.3">
      <c r="A8" s="2" t="s">
        <v>7</v>
      </c>
      <c r="B8" s="44">
        <v>376.87</v>
      </c>
      <c r="C8" s="44">
        <v>158.56</v>
      </c>
      <c r="D8" s="161">
        <v>1.9</v>
      </c>
      <c r="E8" s="44">
        <v>537.33000000000004</v>
      </c>
      <c r="F8" s="16">
        <v>0.70140000000000002</v>
      </c>
      <c r="G8" s="16">
        <v>0.29509999999999997</v>
      </c>
      <c r="H8" s="16">
        <v>3.5000000000000001E-3</v>
      </c>
    </row>
    <row r="9" spans="1:10" x14ac:dyDescent="0.3">
      <c r="A9" s="2" t="s">
        <v>169</v>
      </c>
      <c r="B9" s="44">
        <v>702.14</v>
      </c>
      <c r="C9" s="44">
        <v>1244.25</v>
      </c>
      <c r="D9" s="161">
        <v>1</v>
      </c>
      <c r="E9" s="44">
        <v>1947.39</v>
      </c>
      <c r="F9" s="16">
        <v>0.36059999999999998</v>
      </c>
      <c r="G9" s="16">
        <v>0.63890000000000002</v>
      </c>
      <c r="H9" s="16">
        <v>5.0000000000000001E-4</v>
      </c>
    </row>
    <row r="10" spans="1:10" x14ac:dyDescent="0.3">
      <c r="A10" s="2" t="s">
        <v>8</v>
      </c>
      <c r="B10" s="44">
        <v>1270.75</v>
      </c>
      <c r="C10" s="44">
        <v>1419.79</v>
      </c>
      <c r="D10" s="161">
        <v>6.35</v>
      </c>
      <c r="E10" s="44">
        <v>2696.89</v>
      </c>
      <c r="F10" s="16">
        <v>0.47120000000000001</v>
      </c>
      <c r="G10" s="16">
        <v>0.52649999999999997</v>
      </c>
      <c r="H10" s="16">
        <v>2.3999999999999998E-3</v>
      </c>
    </row>
    <row r="11" spans="1:10" x14ac:dyDescent="0.3">
      <c r="A11" s="2" t="s">
        <v>9</v>
      </c>
      <c r="B11" s="44">
        <v>2299.31</v>
      </c>
      <c r="C11" s="44">
        <v>1087.32</v>
      </c>
      <c r="D11" s="161">
        <v>1.6</v>
      </c>
      <c r="E11" s="44">
        <v>3388.23</v>
      </c>
      <c r="F11" s="16">
        <v>0.67859999999999998</v>
      </c>
      <c r="G11" s="16">
        <v>0.32090000000000002</v>
      </c>
      <c r="H11" s="16">
        <v>5.0000000000000001E-4</v>
      </c>
    </row>
    <row r="12" spans="1:10" x14ac:dyDescent="0.3">
      <c r="A12" s="2" t="s">
        <v>172</v>
      </c>
      <c r="B12" s="44">
        <v>281.06</v>
      </c>
      <c r="C12" s="44">
        <v>272.14999999999998</v>
      </c>
      <c r="D12" s="161">
        <v>0</v>
      </c>
      <c r="E12" s="44">
        <v>553.21</v>
      </c>
      <c r="F12" s="16">
        <v>0.5081</v>
      </c>
      <c r="G12" s="16">
        <v>0.4919</v>
      </c>
      <c r="H12" s="16">
        <v>0</v>
      </c>
    </row>
    <row r="13" spans="1:10" x14ac:dyDescent="0.3">
      <c r="A13" s="2" t="s">
        <v>170</v>
      </c>
      <c r="B13" s="44">
        <v>725.73</v>
      </c>
      <c r="C13" s="44">
        <v>590.36</v>
      </c>
      <c r="D13" s="161">
        <v>0</v>
      </c>
      <c r="E13" s="44">
        <v>1316.09</v>
      </c>
      <c r="F13" s="16">
        <v>0.5514</v>
      </c>
      <c r="G13" s="16">
        <v>0.4486</v>
      </c>
      <c r="H13" s="16">
        <v>0</v>
      </c>
    </row>
    <row r="14" spans="1:10" ht="28" x14ac:dyDescent="0.3">
      <c r="A14" s="155" t="s">
        <v>174</v>
      </c>
      <c r="B14" s="44">
        <v>1253.1400000000001</v>
      </c>
      <c r="C14" s="44">
        <v>619.25</v>
      </c>
      <c r="D14" s="161">
        <v>1.8</v>
      </c>
      <c r="E14" s="44">
        <v>1874.19</v>
      </c>
      <c r="F14" s="16">
        <v>0.66859999999999997</v>
      </c>
      <c r="G14" s="16">
        <v>0.33040000000000003</v>
      </c>
      <c r="H14" s="16">
        <v>1E-3</v>
      </c>
    </row>
    <row r="15" spans="1:10" ht="28" x14ac:dyDescent="0.3">
      <c r="A15" s="155" t="s">
        <v>171</v>
      </c>
      <c r="B15" s="44">
        <v>551.92999999999995</v>
      </c>
      <c r="C15" s="44">
        <v>314.3</v>
      </c>
      <c r="D15" s="161">
        <v>1</v>
      </c>
      <c r="E15" s="44">
        <v>867.23</v>
      </c>
      <c r="F15" s="16">
        <v>0.63639999999999997</v>
      </c>
      <c r="G15" s="16">
        <v>0.3624</v>
      </c>
      <c r="H15" s="16">
        <v>1.1999999999999999E-3</v>
      </c>
    </row>
    <row r="16" spans="1:10" x14ac:dyDescent="0.3">
      <c r="A16" s="2" t="s">
        <v>10</v>
      </c>
      <c r="B16" s="44">
        <v>267.33999999999997</v>
      </c>
      <c r="C16" s="44">
        <v>118.2</v>
      </c>
      <c r="D16" s="161">
        <v>0</v>
      </c>
      <c r="E16" s="44">
        <v>385.54</v>
      </c>
      <c r="F16" s="16">
        <v>0.69340000000000002</v>
      </c>
      <c r="G16" s="16">
        <v>0.30659999999999998</v>
      </c>
      <c r="H16" s="16">
        <v>0</v>
      </c>
    </row>
    <row r="17" spans="1:8" x14ac:dyDescent="0.3">
      <c r="A17" s="155" t="s">
        <v>175</v>
      </c>
      <c r="B17" s="44">
        <v>248.01</v>
      </c>
      <c r="C17" s="44">
        <v>148.69</v>
      </c>
      <c r="D17" s="161">
        <v>0</v>
      </c>
      <c r="E17" s="44">
        <v>396.7</v>
      </c>
      <c r="F17" s="16">
        <v>0.62519999999999998</v>
      </c>
      <c r="G17" s="16">
        <v>0.37480000000000002</v>
      </c>
      <c r="H17" s="16">
        <v>0</v>
      </c>
    </row>
    <row r="18" spans="1:8" x14ac:dyDescent="0.3">
      <c r="A18" s="2" t="s">
        <v>11</v>
      </c>
      <c r="B18" s="44">
        <v>3419.6</v>
      </c>
      <c r="C18" s="44">
        <v>3975.64</v>
      </c>
      <c r="D18" s="161">
        <v>0</v>
      </c>
      <c r="E18" s="44">
        <v>7395.24</v>
      </c>
      <c r="F18" s="16">
        <v>0.46239999999999998</v>
      </c>
      <c r="G18" s="16">
        <v>0.53759999999999997</v>
      </c>
      <c r="H18" s="16">
        <v>0</v>
      </c>
    </row>
    <row r="19" spans="1:8" x14ac:dyDescent="0.3">
      <c r="A19" s="2" t="s">
        <v>12</v>
      </c>
      <c r="B19" s="44">
        <v>35.799999999999997</v>
      </c>
      <c r="C19" s="44">
        <v>28</v>
      </c>
      <c r="D19" s="161">
        <v>0</v>
      </c>
      <c r="E19" s="44">
        <v>63.8</v>
      </c>
      <c r="F19" s="16">
        <v>0.56110000000000004</v>
      </c>
      <c r="G19" s="16">
        <v>0.43890000000000001</v>
      </c>
      <c r="H19" s="16">
        <v>0</v>
      </c>
    </row>
    <row r="20" spans="1:8" x14ac:dyDescent="0.3">
      <c r="A20" s="2" t="s">
        <v>13</v>
      </c>
      <c r="B20" s="44">
        <v>13.2</v>
      </c>
      <c r="C20" s="44">
        <v>3.85</v>
      </c>
      <c r="D20" s="161">
        <v>0</v>
      </c>
      <c r="E20" s="44">
        <v>17.05</v>
      </c>
      <c r="F20" s="16">
        <v>0.7742</v>
      </c>
      <c r="G20" s="16">
        <v>0.2258</v>
      </c>
      <c r="H20" s="16">
        <v>0</v>
      </c>
    </row>
    <row r="21" spans="1:8" x14ac:dyDescent="0.3">
      <c r="A21" s="2" t="s">
        <v>16</v>
      </c>
      <c r="B21" s="44">
        <v>47.53</v>
      </c>
      <c r="C21" s="44">
        <v>14</v>
      </c>
      <c r="D21" s="161">
        <v>0</v>
      </c>
      <c r="E21" s="44">
        <v>61.53</v>
      </c>
      <c r="F21" s="16">
        <v>0.77249999999999996</v>
      </c>
      <c r="G21" s="16">
        <v>0.22750000000000001</v>
      </c>
      <c r="H21" s="16">
        <v>0</v>
      </c>
    </row>
    <row r="22" spans="1:8" x14ac:dyDescent="0.3">
      <c r="A22" s="2" t="s">
        <v>18</v>
      </c>
      <c r="B22" s="44">
        <v>423.42</v>
      </c>
      <c r="C22" s="44">
        <v>143.61000000000001</v>
      </c>
      <c r="D22" s="161">
        <v>1</v>
      </c>
      <c r="E22" s="44">
        <v>568.03</v>
      </c>
      <c r="F22" s="16">
        <v>0.74539999999999995</v>
      </c>
      <c r="G22" s="16">
        <v>0.25280000000000002</v>
      </c>
      <c r="H22" s="16">
        <v>1.8E-3</v>
      </c>
    </row>
    <row r="23" spans="1:8" x14ac:dyDescent="0.3">
      <c r="A23" s="2" t="s">
        <v>20</v>
      </c>
      <c r="B23" s="44">
        <v>90.29</v>
      </c>
      <c r="C23" s="44">
        <v>89.34</v>
      </c>
      <c r="D23" s="161">
        <v>0</v>
      </c>
      <c r="E23" s="44">
        <v>179.63</v>
      </c>
      <c r="F23" s="16">
        <v>0.50260000000000005</v>
      </c>
      <c r="G23" s="16">
        <v>0.49740000000000001</v>
      </c>
      <c r="H23" s="16">
        <v>0</v>
      </c>
    </row>
    <row r="24" spans="1:8" x14ac:dyDescent="0.3">
      <c r="A24" s="2" t="s">
        <v>21</v>
      </c>
      <c r="B24" s="44">
        <v>2825.75</v>
      </c>
      <c r="C24" s="44">
        <v>3654.8</v>
      </c>
      <c r="D24" s="161">
        <v>1</v>
      </c>
      <c r="E24" s="44">
        <v>6481.55</v>
      </c>
      <c r="F24" s="16">
        <v>0.436</v>
      </c>
      <c r="G24" s="16">
        <v>0.56389999999999996</v>
      </c>
      <c r="H24" s="16">
        <v>2.0000000000000001E-4</v>
      </c>
    </row>
    <row r="25" spans="1:8" x14ac:dyDescent="0.3">
      <c r="A25" s="2" t="s">
        <v>14</v>
      </c>
      <c r="B25" s="44">
        <v>766.08</v>
      </c>
      <c r="C25" s="44">
        <v>2779.12</v>
      </c>
      <c r="D25" s="161">
        <v>1</v>
      </c>
      <c r="E25" s="44">
        <v>3546.2</v>
      </c>
      <c r="F25" s="16">
        <v>0.216</v>
      </c>
      <c r="G25" s="16">
        <v>0.78369999999999995</v>
      </c>
      <c r="H25" s="16">
        <v>2.9999999999999997E-4</v>
      </c>
    </row>
    <row r="26" spans="1:8" x14ac:dyDescent="0.3">
      <c r="A26" s="2" t="s">
        <v>15</v>
      </c>
      <c r="B26" s="17">
        <v>69874.62</v>
      </c>
      <c r="C26" s="17">
        <v>26949.46</v>
      </c>
      <c r="D26" s="17">
        <v>191.44</v>
      </c>
      <c r="E26" s="17">
        <v>97015.52</v>
      </c>
      <c r="F26" s="16">
        <v>0.72019999999999995</v>
      </c>
      <c r="G26" s="16">
        <v>0.27779999999999999</v>
      </c>
      <c r="H26" s="16">
        <v>2E-3</v>
      </c>
    </row>
    <row r="27" spans="1:8" x14ac:dyDescent="0.3">
      <c r="A27" s="2" t="s">
        <v>17</v>
      </c>
      <c r="B27" s="44">
        <v>5799.32</v>
      </c>
      <c r="C27" s="44">
        <v>10687.8</v>
      </c>
      <c r="D27" s="161">
        <v>2</v>
      </c>
      <c r="E27" s="17">
        <v>16489.12</v>
      </c>
      <c r="F27" s="151">
        <v>0.35170000000000001</v>
      </c>
      <c r="G27" s="151">
        <v>0.6482</v>
      </c>
      <c r="H27" s="151">
        <v>1E-4</v>
      </c>
    </row>
    <row r="28" spans="1:8" x14ac:dyDescent="0.3">
      <c r="A28" s="2" t="s">
        <v>19</v>
      </c>
      <c r="B28" s="44">
        <v>592.32000000000005</v>
      </c>
      <c r="C28" s="44">
        <v>498.28</v>
      </c>
      <c r="D28" s="161">
        <v>3</v>
      </c>
      <c r="E28" s="44">
        <v>1093.5999999999999</v>
      </c>
      <c r="F28" s="151">
        <v>0.54159999999999997</v>
      </c>
      <c r="G28" s="151">
        <v>0.4556</v>
      </c>
      <c r="H28" s="151">
        <v>2.7000000000000001E-3</v>
      </c>
    </row>
    <row r="29" spans="1:8" x14ac:dyDescent="0.3">
      <c r="A29" s="2" t="s">
        <v>22</v>
      </c>
      <c r="B29" s="44">
        <v>2542.5300000000002</v>
      </c>
      <c r="C29" s="44">
        <v>1622.34</v>
      </c>
      <c r="D29" s="161">
        <v>5.5</v>
      </c>
      <c r="E29" s="44">
        <v>4170.37</v>
      </c>
      <c r="F29" s="16">
        <v>0.60970000000000002</v>
      </c>
      <c r="G29" s="16">
        <v>0.38900000000000001</v>
      </c>
      <c r="H29" s="16">
        <v>1.2999999999999999E-3</v>
      </c>
    </row>
    <row r="30" spans="1:8" x14ac:dyDescent="0.3">
      <c r="A30" s="8" t="s">
        <v>102</v>
      </c>
      <c r="B30" s="23">
        <f>SUM(B4:B29)</f>
        <v>158717.44999999998</v>
      </c>
      <c r="C30" s="23">
        <f>SUM(C4:C29)</f>
        <v>77407.83</v>
      </c>
      <c r="D30" s="23">
        <f>SUM(D4:D29)</f>
        <v>358.02</v>
      </c>
      <c r="E30" s="23">
        <f>SUM(E4:E29)</f>
        <v>236483.30000000002</v>
      </c>
      <c r="F30" s="24">
        <f>B30/E30</f>
        <v>0.67115711764847652</v>
      </c>
      <c r="G30" s="24">
        <f>C30/E30</f>
        <v>0.32732894880949309</v>
      </c>
      <c r="H30" s="24">
        <f>D30/E30</f>
        <v>1.5139335420302404E-3</v>
      </c>
    </row>
    <row r="31" spans="1:8" x14ac:dyDescent="0.3">
      <c r="A31" s="6"/>
    </row>
    <row r="32" spans="1:8" x14ac:dyDescent="0.3">
      <c r="A32" s="5"/>
      <c r="B32" s="221" t="s">
        <v>33</v>
      </c>
      <c r="C32" s="221"/>
      <c r="D32" s="221"/>
      <c r="E32" s="221"/>
      <c r="F32" s="222" t="s">
        <v>34</v>
      </c>
      <c r="G32" s="222"/>
      <c r="H32" s="222"/>
    </row>
    <row r="33" spans="1:8" x14ac:dyDescent="0.3">
      <c r="A33" s="3" t="s">
        <v>23</v>
      </c>
      <c r="B33" s="146" t="s">
        <v>177</v>
      </c>
      <c r="C33" s="146" t="s">
        <v>176</v>
      </c>
      <c r="D33" s="152" t="s">
        <v>166</v>
      </c>
      <c r="E33" s="145" t="s">
        <v>4</v>
      </c>
      <c r="F33" s="146" t="s">
        <v>177</v>
      </c>
      <c r="G33" s="146" t="s">
        <v>176</v>
      </c>
      <c r="H33" s="153" t="s">
        <v>166</v>
      </c>
    </row>
    <row r="34" spans="1:8" x14ac:dyDescent="0.3">
      <c r="A34" s="2" t="s">
        <v>24</v>
      </c>
      <c r="B34" s="17">
        <v>436.73</v>
      </c>
      <c r="C34" s="17">
        <v>129.59</v>
      </c>
      <c r="D34" s="161" t="s">
        <v>189</v>
      </c>
      <c r="E34" s="17">
        <v>566.32000000000005</v>
      </c>
      <c r="F34" s="16">
        <v>0.7712</v>
      </c>
      <c r="G34" s="16">
        <v>0.2288</v>
      </c>
      <c r="H34" s="161" t="s">
        <v>189</v>
      </c>
    </row>
    <row r="35" spans="1:8" x14ac:dyDescent="0.3">
      <c r="A35" s="2" t="s">
        <v>25</v>
      </c>
      <c r="B35" s="17">
        <v>80.680000000000007</v>
      </c>
      <c r="C35" s="17">
        <v>44.2</v>
      </c>
      <c r="D35" s="161" t="s">
        <v>189</v>
      </c>
      <c r="E35" s="17">
        <v>124.88</v>
      </c>
      <c r="F35" s="16">
        <v>0.64610000000000001</v>
      </c>
      <c r="G35" s="16">
        <v>0.35389999999999999</v>
      </c>
      <c r="H35" s="161" t="s">
        <v>189</v>
      </c>
    </row>
    <row r="36" spans="1:8" x14ac:dyDescent="0.3">
      <c r="A36" s="2" t="s">
        <v>26</v>
      </c>
      <c r="B36" s="17">
        <v>200.15</v>
      </c>
      <c r="C36" s="17">
        <v>145.06</v>
      </c>
      <c r="D36" s="161" t="s">
        <v>189</v>
      </c>
      <c r="E36" s="17">
        <v>345.21</v>
      </c>
      <c r="F36" s="16">
        <v>0.57979999999999998</v>
      </c>
      <c r="G36" s="16">
        <v>0.42020000000000002</v>
      </c>
      <c r="H36" s="161" t="s">
        <v>189</v>
      </c>
    </row>
    <row r="37" spans="1:8" x14ac:dyDescent="0.3">
      <c r="A37" s="2" t="s">
        <v>27</v>
      </c>
      <c r="B37" s="17">
        <v>49.46</v>
      </c>
      <c r="C37" s="17">
        <v>11</v>
      </c>
      <c r="D37" s="161" t="s">
        <v>189</v>
      </c>
      <c r="E37" s="17">
        <v>60.46</v>
      </c>
      <c r="F37" s="16">
        <v>0.81810000000000005</v>
      </c>
      <c r="G37" s="16">
        <v>0.18190000000000001</v>
      </c>
      <c r="H37" s="161" t="s">
        <v>189</v>
      </c>
    </row>
    <row r="38" spans="1:8" x14ac:dyDescent="0.3">
      <c r="A38" s="2" t="s">
        <v>32</v>
      </c>
      <c r="B38" s="17">
        <v>37.43</v>
      </c>
      <c r="C38" s="17">
        <v>8.92</v>
      </c>
      <c r="D38" s="161" t="s">
        <v>189</v>
      </c>
      <c r="E38" s="17">
        <v>46.35</v>
      </c>
      <c r="F38" s="16">
        <v>0.80759999999999998</v>
      </c>
      <c r="G38" s="16">
        <v>0.19239999999999999</v>
      </c>
      <c r="H38" s="161" t="s">
        <v>189</v>
      </c>
    </row>
    <row r="39" spans="1:8" x14ac:dyDescent="0.3">
      <c r="A39" s="2" t="s">
        <v>28</v>
      </c>
      <c r="B39" s="17">
        <v>158.86000000000001</v>
      </c>
      <c r="C39" s="17">
        <v>86.94</v>
      </c>
      <c r="D39" s="161" t="s">
        <v>189</v>
      </c>
      <c r="E39" s="17">
        <v>245.8</v>
      </c>
      <c r="F39" s="16">
        <v>0.64629999999999999</v>
      </c>
      <c r="G39" s="16">
        <v>0.35370000000000001</v>
      </c>
      <c r="H39" s="161" t="s">
        <v>189</v>
      </c>
    </row>
    <row r="40" spans="1:8" x14ac:dyDescent="0.3">
      <c r="A40" s="2" t="s">
        <v>161</v>
      </c>
      <c r="B40" s="17">
        <v>124.44</v>
      </c>
      <c r="C40" s="17">
        <v>182.06</v>
      </c>
      <c r="D40" s="161" t="s">
        <v>189</v>
      </c>
      <c r="E40" s="17">
        <v>306.5</v>
      </c>
      <c r="F40" s="16">
        <v>0.40600000000000003</v>
      </c>
      <c r="G40" s="16">
        <v>0.59399999999999997</v>
      </c>
      <c r="H40" s="161" t="s">
        <v>189</v>
      </c>
    </row>
    <row r="41" spans="1:8" x14ac:dyDescent="0.3">
      <c r="A41" s="2" t="s">
        <v>29</v>
      </c>
      <c r="B41" s="17">
        <v>199.58</v>
      </c>
      <c r="C41" s="17">
        <v>77.55</v>
      </c>
      <c r="D41" s="161" t="s">
        <v>189</v>
      </c>
      <c r="E41" s="17">
        <v>277.13</v>
      </c>
      <c r="F41" s="16">
        <v>0.72019999999999995</v>
      </c>
      <c r="G41" s="16">
        <v>0.27979999999999999</v>
      </c>
      <c r="H41" s="161" t="s">
        <v>189</v>
      </c>
    </row>
    <row r="42" spans="1:8" x14ac:dyDescent="0.3">
      <c r="A42" s="2" t="s">
        <v>30</v>
      </c>
      <c r="B42" s="17">
        <v>77.62</v>
      </c>
      <c r="C42" s="17">
        <v>49</v>
      </c>
      <c r="D42" s="161" t="s">
        <v>189</v>
      </c>
      <c r="E42" s="17">
        <v>126.62</v>
      </c>
      <c r="F42" s="16">
        <v>0.61299999999999999</v>
      </c>
      <c r="G42" s="16">
        <v>0.38700000000000001</v>
      </c>
      <c r="H42" s="161" t="s">
        <v>189</v>
      </c>
    </row>
    <row r="43" spans="1:8" x14ac:dyDescent="0.3">
      <c r="A43" s="8" t="s">
        <v>104</v>
      </c>
      <c r="B43" s="49">
        <v>1364.95</v>
      </c>
      <c r="C43" s="49">
        <v>734.32</v>
      </c>
      <c r="D43" s="162" t="s">
        <v>189</v>
      </c>
      <c r="E43" s="49">
        <v>2099.27</v>
      </c>
      <c r="F43" s="24">
        <v>0.6502</v>
      </c>
      <c r="G43" s="24">
        <v>0.3498</v>
      </c>
      <c r="H43" s="162" t="s">
        <v>189</v>
      </c>
    </row>
    <row r="44" spans="1:8" x14ac:dyDescent="0.3">
      <c r="A44" s="9" t="s">
        <v>103</v>
      </c>
      <c r="B44" s="23">
        <f>B43+B30</f>
        <v>160082.4</v>
      </c>
      <c r="C44" s="23">
        <f t="shared" ref="C44:E44" si="0">C43+C30</f>
        <v>78142.150000000009</v>
      </c>
      <c r="D44" s="23">
        <v>358.02</v>
      </c>
      <c r="E44" s="23">
        <f t="shared" si="0"/>
        <v>238582.57</v>
      </c>
      <c r="F44" s="24">
        <f t="shared" ref="F44" si="1">B44/E44</f>
        <v>0.67097273702768812</v>
      </c>
      <c r="G44" s="24">
        <f t="shared" ref="G44" si="2">C44/E44</f>
        <v>0.32752665041708623</v>
      </c>
      <c r="H44" s="24">
        <f>D44/E44</f>
        <v>1.5006125552256395E-3</v>
      </c>
    </row>
    <row r="45" spans="1:8" x14ac:dyDescent="0.3">
      <c r="A45" s="10"/>
    </row>
    <row r="46" spans="1:8" x14ac:dyDescent="0.3">
      <c r="A46" s="27"/>
    </row>
    <row r="47" spans="1:8" x14ac:dyDescent="0.3">
      <c r="A47" s="1" t="s">
        <v>145</v>
      </c>
    </row>
    <row r="48" spans="1:8" x14ac:dyDescent="0.3">
      <c r="B48" s="221" t="s">
        <v>36</v>
      </c>
      <c r="C48" s="221"/>
      <c r="D48" s="221"/>
      <c r="E48" s="221"/>
      <c r="F48" s="222" t="s">
        <v>34</v>
      </c>
      <c r="G48" s="222"/>
      <c r="H48" s="222"/>
    </row>
    <row r="49" spans="1:10" x14ac:dyDescent="0.3">
      <c r="A49" s="3" t="s">
        <v>35</v>
      </c>
      <c r="B49" s="146" t="s">
        <v>177</v>
      </c>
      <c r="C49" s="146" t="s">
        <v>176</v>
      </c>
      <c r="D49" s="145" t="s">
        <v>166</v>
      </c>
      <c r="E49" s="145" t="s">
        <v>4</v>
      </c>
      <c r="F49" s="146" t="s">
        <v>177</v>
      </c>
      <c r="G49" s="146" t="s">
        <v>176</v>
      </c>
      <c r="H49" s="144" t="s">
        <v>166</v>
      </c>
    </row>
    <row r="50" spans="1:10" x14ac:dyDescent="0.3">
      <c r="A50" s="2" t="s">
        <v>5</v>
      </c>
      <c r="B50" s="47">
        <v>897</v>
      </c>
      <c r="C50" s="47">
        <v>1169</v>
      </c>
      <c r="D50" s="161">
        <v>0</v>
      </c>
      <c r="E50" s="47">
        <v>2066</v>
      </c>
      <c r="F50" s="16">
        <v>0.43419999999999997</v>
      </c>
      <c r="G50" s="16">
        <v>0.56579999999999997</v>
      </c>
      <c r="H50" s="16">
        <v>0</v>
      </c>
      <c r="J50" s="15" t="s">
        <v>37</v>
      </c>
    </row>
    <row r="51" spans="1:10" x14ac:dyDescent="0.3">
      <c r="A51" s="2" t="s">
        <v>173</v>
      </c>
      <c r="B51" s="47">
        <v>4037</v>
      </c>
      <c r="C51" s="47">
        <v>1340</v>
      </c>
      <c r="D51" s="161">
        <v>8</v>
      </c>
      <c r="E51" s="47">
        <v>5385</v>
      </c>
      <c r="F51" s="16">
        <v>0.74970000000000003</v>
      </c>
      <c r="G51" s="16">
        <v>0.24879999999999999</v>
      </c>
      <c r="H51" s="16">
        <v>1.5E-3</v>
      </c>
    </row>
    <row r="52" spans="1:10" x14ac:dyDescent="0.3">
      <c r="A52" s="154" t="s">
        <v>168</v>
      </c>
      <c r="B52" s="47">
        <v>2397</v>
      </c>
      <c r="C52" s="47">
        <v>1167</v>
      </c>
      <c r="D52" s="161">
        <v>1</v>
      </c>
      <c r="E52" s="47">
        <v>3565</v>
      </c>
      <c r="F52" s="16">
        <v>0.6724</v>
      </c>
      <c r="G52" s="16">
        <v>0.32729999999999998</v>
      </c>
      <c r="H52" s="16">
        <v>2.9999999999999997E-4</v>
      </c>
    </row>
    <row r="53" spans="1:10" x14ac:dyDescent="0.3">
      <c r="A53" s="2" t="s">
        <v>6</v>
      </c>
      <c r="B53" s="20">
        <v>75094</v>
      </c>
      <c r="C53" s="20">
        <v>20160</v>
      </c>
      <c r="D53" s="161">
        <v>155</v>
      </c>
      <c r="E53" s="20">
        <v>95409</v>
      </c>
      <c r="F53" s="16">
        <v>0.78710000000000002</v>
      </c>
      <c r="G53" s="16">
        <v>0.21129999999999999</v>
      </c>
      <c r="H53" s="16">
        <v>1.6000000000000001E-3</v>
      </c>
    </row>
    <row r="54" spans="1:10" x14ac:dyDescent="0.3">
      <c r="A54" s="2" t="s">
        <v>7</v>
      </c>
      <c r="B54" s="47">
        <v>410</v>
      </c>
      <c r="C54" s="47">
        <v>162</v>
      </c>
      <c r="D54" s="161">
        <v>2</v>
      </c>
      <c r="E54" s="47">
        <v>574</v>
      </c>
      <c r="F54" s="16">
        <v>0.71430000000000005</v>
      </c>
      <c r="G54" s="16">
        <v>0.28220000000000001</v>
      </c>
      <c r="H54" s="16">
        <v>3.5000000000000001E-3</v>
      </c>
    </row>
    <row r="55" spans="1:10" x14ac:dyDescent="0.3">
      <c r="A55" s="2" t="s">
        <v>169</v>
      </c>
      <c r="B55" s="47">
        <v>753</v>
      </c>
      <c r="C55" s="47">
        <v>1264</v>
      </c>
      <c r="D55" s="161">
        <v>1</v>
      </c>
      <c r="E55" s="47">
        <v>2018</v>
      </c>
      <c r="F55" s="16">
        <v>0.37309999999999999</v>
      </c>
      <c r="G55" s="16">
        <v>0.62639999999999996</v>
      </c>
      <c r="H55" s="16">
        <v>5.0000000000000001E-4</v>
      </c>
    </row>
    <row r="56" spans="1:10" x14ac:dyDescent="0.3">
      <c r="A56" s="2" t="s">
        <v>8</v>
      </c>
      <c r="B56" s="47">
        <v>1401</v>
      </c>
      <c r="C56" s="47">
        <v>1459</v>
      </c>
      <c r="D56" s="161">
        <v>7</v>
      </c>
      <c r="E56" s="47">
        <v>2867</v>
      </c>
      <c r="F56" s="16">
        <v>0.48870000000000002</v>
      </c>
      <c r="G56" s="16">
        <v>0.50890000000000002</v>
      </c>
      <c r="H56" s="16">
        <v>2.3999999999999998E-3</v>
      </c>
    </row>
    <row r="57" spans="1:10" x14ac:dyDescent="0.3">
      <c r="A57" s="2" t="s">
        <v>9</v>
      </c>
      <c r="B57" s="47">
        <v>2616</v>
      </c>
      <c r="C57" s="47">
        <v>1150</v>
      </c>
      <c r="D57" s="161">
        <v>2</v>
      </c>
      <c r="E57" s="47">
        <v>3768</v>
      </c>
      <c r="F57" s="16">
        <v>0.69430000000000003</v>
      </c>
      <c r="G57" s="16">
        <v>0.30520000000000003</v>
      </c>
      <c r="H57" s="16">
        <v>5.0000000000000001E-4</v>
      </c>
    </row>
    <row r="58" spans="1:10" x14ac:dyDescent="0.3">
      <c r="A58" s="2" t="s">
        <v>172</v>
      </c>
      <c r="B58" s="47">
        <v>307</v>
      </c>
      <c r="C58" s="47">
        <v>277</v>
      </c>
      <c r="D58" s="161">
        <v>0</v>
      </c>
      <c r="E58" s="47">
        <v>584</v>
      </c>
      <c r="F58" s="16">
        <v>0.52569999999999995</v>
      </c>
      <c r="G58" s="16">
        <v>0.4743</v>
      </c>
      <c r="H58" s="16">
        <v>0</v>
      </c>
    </row>
    <row r="59" spans="1:10" x14ac:dyDescent="0.3">
      <c r="A59" s="2" t="s">
        <v>170</v>
      </c>
      <c r="B59" s="47">
        <v>799</v>
      </c>
      <c r="C59" s="47">
        <v>606</v>
      </c>
      <c r="D59" s="161">
        <v>0</v>
      </c>
      <c r="E59" s="47">
        <v>1405</v>
      </c>
      <c r="F59" s="16">
        <v>0.56869999999999998</v>
      </c>
      <c r="G59" s="16">
        <v>0.43130000000000002</v>
      </c>
      <c r="H59" s="16">
        <v>0</v>
      </c>
    </row>
    <row r="60" spans="1:10" ht="28" x14ac:dyDescent="0.3">
      <c r="A60" s="155" t="s">
        <v>174</v>
      </c>
      <c r="B60" s="47">
        <v>1374</v>
      </c>
      <c r="C60" s="47">
        <v>677</v>
      </c>
      <c r="D60" s="161">
        <v>2</v>
      </c>
      <c r="E60" s="47">
        <v>2053</v>
      </c>
      <c r="F60" s="16">
        <v>0.66930000000000001</v>
      </c>
      <c r="G60" s="16">
        <v>0.32979999999999998</v>
      </c>
      <c r="H60" s="16">
        <v>1E-3</v>
      </c>
    </row>
    <row r="61" spans="1:10" ht="28" x14ac:dyDescent="0.3">
      <c r="A61" s="155" t="s">
        <v>171</v>
      </c>
      <c r="B61" s="47">
        <v>610</v>
      </c>
      <c r="C61" s="47">
        <v>322</v>
      </c>
      <c r="D61" s="161">
        <v>1</v>
      </c>
      <c r="E61" s="47">
        <v>933</v>
      </c>
      <c r="F61" s="16">
        <v>0.65380000000000005</v>
      </c>
      <c r="G61" s="16">
        <v>0.34510000000000002</v>
      </c>
      <c r="H61" s="16">
        <v>1.1000000000000001E-3</v>
      </c>
    </row>
    <row r="62" spans="1:10" x14ac:dyDescent="0.3">
      <c r="A62" s="2" t="s">
        <v>10</v>
      </c>
      <c r="B62" s="47">
        <v>291</v>
      </c>
      <c r="C62" s="47">
        <v>122</v>
      </c>
      <c r="D62" s="161">
        <v>0</v>
      </c>
      <c r="E62" s="47">
        <v>413</v>
      </c>
      <c r="F62" s="16">
        <v>0.7046</v>
      </c>
      <c r="G62" s="16">
        <v>0.2954</v>
      </c>
      <c r="H62" s="16">
        <v>0</v>
      </c>
    </row>
    <row r="63" spans="1:10" x14ac:dyDescent="0.3">
      <c r="A63" s="155" t="s">
        <v>175</v>
      </c>
      <c r="B63" s="47">
        <v>267</v>
      </c>
      <c r="C63" s="47">
        <v>150</v>
      </c>
      <c r="D63" s="161">
        <v>0</v>
      </c>
      <c r="E63" s="47">
        <v>417</v>
      </c>
      <c r="F63" s="16">
        <v>0.64029999999999998</v>
      </c>
      <c r="G63" s="16">
        <v>0.35970000000000002</v>
      </c>
      <c r="H63" s="16">
        <v>0</v>
      </c>
    </row>
    <row r="64" spans="1:10" x14ac:dyDescent="0.3">
      <c r="A64" s="2" t="s">
        <v>11</v>
      </c>
      <c r="B64" s="47">
        <v>5046</v>
      </c>
      <c r="C64" s="47">
        <v>4467</v>
      </c>
      <c r="D64" s="161">
        <v>0</v>
      </c>
      <c r="E64" s="47">
        <v>9513</v>
      </c>
      <c r="F64" s="16">
        <v>0.53039999999999998</v>
      </c>
      <c r="G64" s="16">
        <v>0.46960000000000002</v>
      </c>
      <c r="H64" s="16">
        <v>0</v>
      </c>
    </row>
    <row r="65" spans="1:8" x14ac:dyDescent="0.3">
      <c r="A65" s="2" t="s">
        <v>12</v>
      </c>
      <c r="B65" s="47">
        <v>38</v>
      </c>
      <c r="C65" s="47">
        <v>28</v>
      </c>
      <c r="D65" s="161">
        <v>0</v>
      </c>
      <c r="E65" s="47">
        <v>66</v>
      </c>
      <c r="F65" s="16">
        <v>0.57579999999999998</v>
      </c>
      <c r="G65" s="16">
        <v>0.42420000000000002</v>
      </c>
      <c r="H65" s="16">
        <v>0</v>
      </c>
    </row>
    <row r="66" spans="1:8" x14ac:dyDescent="0.3">
      <c r="A66" s="2" t="s">
        <v>13</v>
      </c>
      <c r="B66" s="47">
        <v>15</v>
      </c>
      <c r="C66" s="47">
        <v>4</v>
      </c>
      <c r="D66" s="161">
        <v>0</v>
      </c>
      <c r="E66" s="47">
        <v>19</v>
      </c>
      <c r="F66" s="16">
        <v>0.78949999999999998</v>
      </c>
      <c r="G66" s="16">
        <v>0.21049999999999999</v>
      </c>
      <c r="H66" s="16">
        <v>0</v>
      </c>
    </row>
    <row r="67" spans="1:8" x14ac:dyDescent="0.3">
      <c r="A67" s="2" t="s">
        <v>16</v>
      </c>
      <c r="B67" s="47">
        <v>54</v>
      </c>
      <c r="C67" s="47">
        <v>14</v>
      </c>
      <c r="D67" s="161">
        <v>0</v>
      </c>
      <c r="E67" s="47">
        <v>68</v>
      </c>
      <c r="F67" s="16">
        <v>0.79410000000000003</v>
      </c>
      <c r="G67" s="16">
        <v>0.2059</v>
      </c>
      <c r="H67" s="16">
        <v>0</v>
      </c>
    </row>
    <row r="68" spans="1:8" x14ac:dyDescent="0.3">
      <c r="A68" s="2" t="s">
        <v>18</v>
      </c>
      <c r="B68" s="47">
        <v>467</v>
      </c>
      <c r="C68" s="47">
        <v>145</v>
      </c>
      <c r="D68" s="161">
        <v>1</v>
      </c>
      <c r="E68" s="47">
        <v>613</v>
      </c>
      <c r="F68" s="16">
        <v>0.76180000000000003</v>
      </c>
      <c r="G68" s="16">
        <v>0.23649999999999999</v>
      </c>
      <c r="H68" s="16">
        <v>1.6000000000000001E-3</v>
      </c>
    </row>
    <row r="69" spans="1:8" x14ac:dyDescent="0.3">
      <c r="A69" s="2" t="s">
        <v>20</v>
      </c>
      <c r="B69" s="47">
        <v>98</v>
      </c>
      <c r="C69" s="47">
        <v>91</v>
      </c>
      <c r="D69" s="161">
        <v>0</v>
      </c>
      <c r="E69" s="47">
        <v>189</v>
      </c>
      <c r="F69" s="16">
        <v>0.51849999999999996</v>
      </c>
      <c r="G69" s="16">
        <v>0.48149999999999998</v>
      </c>
      <c r="H69" s="16">
        <v>0</v>
      </c>
    </row>
    <row r="70" spans="1:8" x14ac:dyDescent="0.3">
      <c r="A70" s="2" t="s">
        <v>21</v>
      </c>
      <c r="B70" s="47">
        <v>2987</v>
      </c>
      <c r="C70" s="47">
        <v>3754</v>
      </c>
      <c r="D70" s="161">
        <v>1</v>
      </c>
      <c r="E70" s="47">
        <v>6742</v>
      </c>
      <c r="F70" s="16">
        <v>0.443</v>
      </c>
      <c r="G70" s="16">
        <v>0.55679999999999996</v>
      </c>
      <c r="H70" s="16">
        <v>1E-4</v>
      </c>
    </row>
    <row r="71" spans="1:8" x14ac:dyDescent="0.3">
      <c r="A71" s="2" t="s">
        <v>14</v>
      </c>
      <c r="B71" s="47">
        <v>1046</v>
      </c>
      <c r="C71" s="47">
        <v>4301</v>
      </c>
      <c r="D71" s="161">
        <v>1</v>
      </c>
      <c r="E71" s="47">
        <v>5348</v>
      </c>
      <c r="F71" s="16">
        <v>0.1956</v>
      </c>
      <c r="G71" s="16">
        <v>0.80420000000000003</v>
      </c>
      <c r="H71" s="16">
        <v>2.0000000000000001E-4</v>
      </c>
    </row>
    <row r="72" spans="1:8" x14ac:dyDescent="0.3">
      <c r="A72" s="2" t="s">
        <v>15</v>
      </c>
      <c r="B72" s="20">
        <v>86443</v>
      </c>
      <c r="C72" s="20">
        <v>30399</v>
      </c>
      <c r="D72" s="20">
        <v>220</v>
      </c>
      <c r="E72" s="20">
        <v>117062</v>
      </c>
      <c r="F72" s="16">
        <v>0.73839999999999995</v>
      </c>
      <c r="G72" s="16">
        <v>0.25969999999999999</v>
      </c>
      <c r="H72" s="16">
        <v>1.9E-3</v>
      </c>
    </row>
    <row r="73" spans="1:8" x14ac:dyDescent="0.3">
      <c r="A73" s="2" t="s">
        <v>17</v>
      </c>
      <c r="B73" s="47">
        <v>6187</v>
      </c>
      <c r="C73" s="20">
        <v>10773</v>
      </c>
      <c r="D73" s="161">
        <v>2</v>
      </c>
      <c r="E73" s="20">
        <v>16962</v>
      </c>
      <c r="F73" s="16">
        <v>0.36480000000000001</v>
      </c>
      <c r="G73" s="16">
        <v>0.6351</v>
      </c>
      <c r="H73" s="16">
        <v>1E-4</v>
      </c>
    </row>
    <row r="74" spans="1:8" x14ac:dyDescent="0.3">
      <c r="A74" s="2" t="s">
        <v>19</v>
      </c>
      <c r="B74" s="47">
        <v>644</v>
      </c>
      <c r="C74" s="47">
        <v>509</v>
      </c>
      <c r="D74" s="161">
        <v>3</v>
      </c>
      <c r="E74" s="47">
        <v>1156</v>
      </c>
      <c r="F74" s="16">
        <v>0.55710000000000004</v>
      </c>
      <c r="G74" s="16">
        <v>0.44030000000000002</v>
      </c>
      <c r="H74" s="16">
        <v>2.5999999999999999E-3</v>
      </c>
    </row>
    <row r="75" spans="1:8" x14ac:dyDescent="0.3">
      <c r="A75" s="2" t="s">
        <v>22</v>
      </c>
      <c r="B75" s="47">
        <v>3106</v>
      </c>
      <c r="C75" s="47">
        <v>1842</v>
      </c>
      <c r="D75" s="161">
        <v>6</v>
      </c>
      <c r="E75" s="47">
        <v>4954</v>
      </c>
      <c r="F75" s="16">
        <v>0.627</v>
      </c>
      <c r="G75" s="16">
        <v>0.37180000000000002</v>
      </c>
      <c r="H75" s="16">
        <v>1.1999999999999999E-3</v>
      </c>
    </row>
    <row r="76" spans="1:8" x14ac:dyDescent="0.3">
      <c r="A76" s="8" t="s">
        <v>102</v>
      </c>
      <c r="B76" s="25">
        <f>SUM(B50:B75)</f>
        <v>197384</v>
      </c>
      <c r="C76" s="25">
        <f>SUM(C50:C75)</f>
        <v>86352</v>
      </c>
      <c r="D76" s="25">
        <f>SUM(D50:D75)</f>
        <v>413</v>
      </c>
      <c r="E76" s="25">
        <f>SUM(E50:E75)</f>
        <v>284149</v>
      </c>
      <c r="F76" s="24">
        <f>B76/E76</f>
        <v>0.69464963804201318</v>
      </c>
      <c r="G76" s="24">
        <f>C76/E76</f>
        <v>0.30389689916205936</v>
      </c>
      <c r="H76" s="24">
        <f>D76/E76</f>
        <v>1.4534627959274888E-3</v>
      </c>
    </row>
    <row r="77" spans="1:8" x14ac:dyDescent="0.3">
      <c r="A77" s="6"/>
      <c r="B77" s="26"/>
      <c r="C77" s="26"/>
      <c r="D77" s="26"/>
      <c r="E77" s="26"/>
    </row>
    <row r="78" spans="1:8" x14ac:dyDescent="0.3">
      <c r="A78" s="5"/>
      <c r="B78" s="221" t="s">
        <v>36</v>
      </c>
      <c r="C78" s="221"/>
      <c r="D78" s="221"/>
      <c r="E78" s="221"/>
      <c r="F78" s="222" t="s">
        <v>34</v>
      </c>
      <c r="G78" s="222"/>
      <c r="H78" s="222"/>
    </row>
    <row r="79" spans="1:8" x14ac:dyDescent="0.3">
      <c r="A79" s="3" t="s">
        <v>23</v>
      </c>
      <c r="B79" s="146" t="s">
        <v>177</v>
      </c>
      <c r="C79" s="146" t="s">
        <v>176</v>
      </c>
      <c r="D79" s="145" t="s">
        <v>166</v>
      </c>
      <c r="E79" s="145" t="s">
        <v>4</v>
      </c>
      <c r="F79" s="146" t="s">
        <v>177</v>
      </c>
      <c r="G79" s="146" t="s">
        <v>176</v>
      </c>
      <c r="H79" s="144" t="s">
        <v>166</v>
      </c>
    </row>
    <row r="80" spans="1:8" x14ac:dyDescent="0.3">
      <c r="A80" s="2" t="s">
        <v>24</v>
      </c>
      <c r="B80" s="20">
        <v>484</v>
      </c>
      <c r="C80" s="20">
        <v>135</v>
      </c>
      <c r="D80" s="161" t="s">
        <v>189</v>
      </c>
      <c r="E80" s="20">
        <v>619</v>
      </c>
      <c r="F80" s="16">
        <v>0.78190000000000004</v>
      </c>
      <c r="G80" s="16">
        <v>0.21809999999999999</v>
      </c>
      <c r="H80" s="161" t="s">
        <v>189</v>
      </c>
    </row>
    <row r="81" spans="1:9" x14ac:dyDescent="0.3">
      <c r="A81" s="2" t="s">
        <v>25</v>
      </c>
      <c r="B81" s="20">
        <v>89</v>
      </c>
      <c r="C81" s="20">
        <v>45</v>
      </c>
      <c r="D81" s="161" t="s">
        <v>189</v>
      </c>
      <c r="E81" s="20">
        <v>134</v>
      </c>
      <c r="F81" s="16">
        <v>0.66420000000000001</v>
      </c>
      <c r="G81" s="16">
        <v>0.33579999999999999</v>
      </c>
      <c r="H81" s="161" t="s">
        <v>189</v>
      </c>
    </row>
    <row r="82" spans="1:9" x14ac:dyDescent="0.3">
      <c r="A82" s="2" t="s">
        <v>26</v>
      </c>
      <c r="B82" s="20">
        <v>288</v>
      </c>
      <c r="C82" s="20">
        <v>176</v>
      </c>
      <c r="D82" s="161" t="s">
        <v>189</v>
      </c>
      <c r="E82" s="20">
        <v>464</v>
      </c>
      <c r="F82" s="16">
        <v>0.62070000000000003</v>
      </c>
      <c r="G82" s="16">
        <v>0.37930000000000003</v>
      </c>
      <c r="H82" s="161" t="s">
        <v>189</v>
      </c>
    </row>
    <row r="83" spans="1:9" x14ac:dyDescent="0.3">
      <c r="A83" s="2" t="s">
        <v>27</v>
      </c>
      <c r="B83" s="20">
        <v>54</v>
      </c>
      <c r="C83" s="20">
        <v>11</v>
      </c>
      <c r="D83" s="161" t="s">
        <v>189</v>
      </c>
      <c r="E83" s="20">
        <v>65</v>
      </c>
      <c r="F83" s="16">
        <v>0.83079999999999998</v>
      </c>
      <c r="G83" s="16">
        <v>0.16919999999999999</v>
      </c>
      <c r="H83" s="161" t="s">
        <v>189</v>
      </c>
    </row>
    <row r="84" spans="1:9" x14ac:dyDescent="0.3">
      <c r="A84" s="2" t="s">
        <v>32</v>
      </c>
      <c r="B84" s="20">
        <v>42</v>
      </c>
      <c r="C84" s="20">
        <v>10</v>
      </c>
      <c r="D84" s="161" t="s">
        <v>189</v>
      </c>
      <c r="E84" s="20">
        <v>52</v>
      </c>
      <c r="F84" s="16">
        <v>0.80769999999999997</v>
      </c>
      <c r="G84" s="16">
        <v>0.1923</v>
      </c>
      <c r="H84" s="161" t="s">
        <v>189</v>
      </c>
    </row>
    <row r="85" spans="1:9" x14ac:dyDescent="0.3">
      <c r="A85" s="2" t="s">
        <v>28</v>
      </c>
      <c r="B85" s="20">
        <v>226</v>
      </c>
      <c r="C85" s="20">
        <v>103</v>
      </c>
      <c r="D85" s="161" t="s">
        <v>189</v>
      </c>
      <c r="E85" s="20">
        <v>329</v>
      </c>
      <c r="F85" s="16">
        <v>0.68689999999999996</v>
      </c>
      <c r="G85" s="16">
        <v>0.31309999999999999</v>
      </c>
      <c r="H85" s="161" t="s">
        <v>189</v>
      </c>
    </row>
    <row r="86" spans="1:9" x14ac:dyDescent="0.3">
      <c r="A86" s="2" t="s">
        <v>161</v>
      </c>
      <c r="B86" s="20">
        <v>132</v>
      </c>
      <c r="C86" s="20">
        <v>185</v>
      </c>
      <c r="D86" s="161" t="s">
        <v>189</v>
      </c>
      <c r="E86" s="20">
        <v>317</v>
      </c>
      <c r="F86" s="16">
        <v>0.41639999999999999</v>
      </c>
      <c r="G86" s="16">
        <v>0.58360000000000001</v>
      </c>
      <c r="H86" s="161" t="s">
        <v>189</v>
      </c>
    </row>
    <row r="87" spans="1:9" x14ac:dyDescent="0.3">
      <c r="A87" s="2" t="s">
        <v>29</v>
      </c>
      <c r="B87" s="20">
        <v>251</v>
      </c>
      <c r="C87" s="20">
        <v>90</v>
      </c>
      <c r="D87" s="161" t="s">
        <v>189</v>
      </c>
      <c r="E87" s="20">
        <v>341</v>
      </c>
      <c r="F87" s="16">
        <v>0.73609999999999998</v>
      </c>
      <c r="G87" s="16">
        <v>0.26390000000000002</v>
      </c>
      <c r="H87" s="161" t="s">
        <v>189</v>
      </c>
    </row>
    <row r="88" spans="1:9" x14ac:dyDescent="0.3">
      <c r="A88" s="2" t="s">
        <v>30</v>
      </c>
      <c r="B88" s="20">
        <v>81</v>
      </c>
      <c r="C88" s="20">
        <v>49</v>
      </c>
      <c r="D88" s="161" t="s">
        <v>189</v>
      </c>
      <c r="E88" s="20">
        <v>130</v>
      </c>
      <c r="F88" s="16">
        <v>0.62309999999999999</v>
      </c>
      <c r="G88" s="16">
        <v>0.37690000000000001</v>
      </c>
      <c r="H88" s="161" t="s">
        <v>189</v>
      </c>
    </row>
    <row r="89" spans="1:9" x14ac:dyDescent="0.3">
      <c r="A89" s="8" t="s">
        <v>104</v>
      </c>
      <c r="B89" s="50">
        <v>1647</v>
      </c>
      <c r="C89" s="50">
        <v>804</v>
      </c>
      <c r="D89" s="162" t="s">
        <v>189</v>
      </c>
      <c r="E89" s="50">
        <v>2451</v>
      </c>
      <c r="F89" s="24">
        <v>0.67200000000000004</v>
      </c>
      <c r="G89" s="24">
        <v>0.32800000000000001</v>
      </c>
      <c r="H89" s="162" t="s">
        <v>189</v>
      </c>
    </row>
    <row r="90" spans="1:9" x14ac:dyDescent="0.3">
      <c r="A90" s="9" t="s">
        <v>103</v>
      </c>
      <c r="B90" s="25">
        <f>B76+B89</f>
        <v>199031</v>
      </c>
      <c r="C90" s="25">
        <f t="shared" ref="C90" si="3">C76+C89</f>
        <v>87156</v>
      </c>
      <c r="D90" s="25">
        <v>413</v>
      </c>
      <c r="E90" s="25">
        <f>E76+E89</f>
        <v>286600</v>
      </c>
      <c r="F90" s="24">
        <v>0.69520000000000004</v>
      </c>
      <c r="G90" s="24">
        <v>0.30420000000000003</v>
      </c>
      <c r="H90" s="24">
        <v>1.5E-3</v>
      </c>
    </row>
    <row r="92" spans="1:9" ht="14.5" x14ac:dyDescent="0.35">
      <c r="A92"/>
      <c r="B92"/>
      <c r="C92"/>
      <c r="D92" s="91"/>
      <c r="E92"/>
      <c r="F92"/>
      <c r="G92"/>
      <c r="H92"/>
      <c r="I92"/>
    </row>
    <row r="93" spans="1:9" ht="14.5" x14ac:dyDescent="0.35">
      <c r="A93"/>
      <c r="B93"/>
      <c r="C93"/>
      <c r="D93" s="91"/>
      <c r="E93"/>
      <c r="F93"/>
      <c r="G93"/>
      <c r="H93"/>
      <c r="I93"/>
    </row>
    <row r="94" spans="1:9" ht="14.5" x14ac:dyDescent="0.35">
      <c r="A94"/>
      <c r="B94"/>
      <c r="C94"/>
      <c r="D94" s="91"/>
      <c r="E94"/>
      <c r="F94"/>
      <c r="G94"/>
      <c r="H94"/>
      <c r="I94"/>
    </row>
  </sheetData>
  <mergeCells count="8">
    <mergeCell ref="B2:E2"/>
    <mergeCell ref="B48:E48"/>
    <mergeCell ref="B78:E78"/>
    <mergeCell ref="B32:E32"/>
    <mergeCell ref="F2:H2"/>
    <mergeCell ref="F32:H32"/>
    <mergeCell ref="F48:H48"/>
    <mergeCell ref="F78:H7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13"/>
  <sheetViews>
    <sheetView topLeftCell="E1" workbookViewId="0">
      <selection activeCell="V18" sqref="V18"/>
    </sheetView>
  </sheetViews>
  <sheetFormatPr defaultColWidth="8.81640625" defaultRowHeight="14" x14ac:dyDescent="0.3"/>
  <cols>
    <col min="1" max="1" width="14.90625" style="27" bestFit="1" customWidth="1"/>
    <col min="2" max="2" width="10.6328125" style="27" bestFit="1" customWidth="1"/>
    <col min="3" max="3" width="8.08984375" style="27" bestFit="1" customWidth="1"/>
    <col min="4" max="4" width="10.6328125" style="27" bestFit="1" customWidth="1"/>
    <col min="5" max="5" width="8.08984375" style="27" bestFit="1" customWidth="1"/>
    <col min="6" max="6" width="10.6328125" style="27" bestFit="1" customWidth="1"/>
    <col min="7" max="7" width="8.08984375" style="27" bestFit="1" customWidth="1"/>
    <col min="8" max="9" width="10.6328125" style="27" bestFit="1" customWidth="1"/>
    <col min="10" max="10" width="8.08984375" style="27" bestFit="1" customWidth="1"/>
    <col min="11" max="11" width="10.6328125" style="27" bestFit="1" customWidth="1"/>
    <col min="12" max="12" width="8.08984375" style="27" bestFit="1" customWidth="1"/>
    <col min="13" max="13" width="10.6328125" style="27" bestFit="1" customWidth="1"/>
    <col min="14" max="14" width="8.08984375" style="27" bestFit="1" customWidth="1"/>
    <col min="15" max="16" width="10.6328125" style="27" bestFit="1" customWidth="1"/>
    <col min="17" max="17" width="8.08984375" style="27" bestFit="1" customWidth="1"/>
    <col min="18" max="18" width="10.6328125" style="27" bestFit="1" customWidth="1"/>
    <col min="19" max="19" width="8.08984375" style="27" bestFit="1" customWidth="1"/>
    <col min="20" max="20" width="10.6328125" style="27" bestFit="1" customWidth="1"/>
    <col min="21" max="21" width="8.08984375" style="27" bestFit="1" customWidth="1"/>
    <col min="22" max="23" width="10.6328125" style="27" bestFit="1" customWidth="1"/>
    <col min="24" max="24" width="8.08984375" style="27" bestFit="1" customWidth="1"/>
    <col min="25" max="25" width="10.6328125" style="27" bestFit="1" customWidth="1"/>
    <col min="26" max="26" width="8.08984375" style="27" bestFit="1" customWidth="1"/>
    <col min="27" max="27" width="10.6328125" style="27" bestFit="1" customWidth="1"/>
    <col min="28" max="28" width="8.08984375" style="27" bestFit="1" customWidth="1"/>
    <col min="29" max="29" width="10.6328125" style="27" bestFit="1" customWidth="1"/>
    <col min="30" max="30" width="9.6328125" style="27" bestFit="1" customWidth="1"/>
    <col min="31" max="31" width="7.6328125" style="27" bestFit="1" customWidth="1"/>
    <col min="32" max="32" width="8.6328125" style="27" bestFit="1" customWidth="1"/>
    <col min="33" max="33" width="7.6328125" style="27" bestFit="1" customWidth="1"/>
    <col min="34" max="34" width="9.6328125" style="27" bestFit="1" customWidth="1"/>
    <col min="35" max="16384" width="8.81640625" style="27"/>
  </cols>
  <sheetData>
    <row r="1" spans="1:30" ht="14.5" x14ac:dyDescent="0.35">
      <c r="A1" s="61"/>
      <c r="B1" s="223" t="s">
        <v>74</v>
      </c>
      <c r="C1" s="223"/>
      <c r="D1" s="223"/>
      <c r="E1" s="223"/>
      <c r="F1" s="223"/>
      <c r="G1" s="223"/>
      <c r="H1" s="223"/>
      <c r="I1" s="223" t="s">
        <v>75</v>
      </c>
      <c r="J1" s="223"/>
      <c r="K1" s="223"/>
      <c r="L1" s="223"/>
      <c r="M1" s="223"/>
      <c r="N1" s="223"/>
      <c r="O1" s="223"/>
      <c r="P1" s="223" t="s">
        <v>2</v>
      </c>
      <c r="Q1" s="223"/>
      <c r="R1" s="223"/>
      <c r="S1" s="223"/>
      <c r="T1" s="223"/>
      <c r="U1" s="223"/>
      <c r="V1" s="223"/>
      <c r="W1" s="223" t="s">
        <v>4</v>
      </c>
      <c r="X1" s="223"/>
      <c r="Y1" s="223"/>
      <c r="Z1" s="223"/>
      <c r="AA1" s="223"/>
      <c r="AB1" s="223"/>
      <c r="AC1" s="223"/>
    </row>
    <row r="2" spans="1:30" ht="14.5" x14ac:dyDescent="0.35">
      <c r="A2" s="61"/>
      <c r="B2" s="223" t="s">
        <v>177</v>
      </c>
      <c r="C2" s="223"/>
      <c r="D2" s="223" t="s">
        <v>176</v>
      </c>
      <c r="E2" s="223"/>
      <c r="F2" s="224" t="s">
        <v>166</v>
      </c>
      <c r="G2" s="225"/>
      <c r="H2" s="41" t="s">
        <v>4</v>
      </c>
      <c r="I2" s="223" t="s">
        <v>177</v>
      </c>
      <c r="J2" s="223"/>
      <c r="K2" s="223" t="s">
        <v>176</v>
      </c>
      <c r="L2" s="223"/>
      <c r="M2" s="224" t="s">
        <v>166</v>
      </c>
      <c r="N2" s="225"/>
      <c r="O2" s="41" t="s">
        <v>4</v>
      </c>
      <c r="P2" s="223" t="s">
        <v>177</v>
      </c>
      <c r="Q2" s="223"/>
      <c r="R2" s="223" t="s">
        <v>176</v>
      </c>
      <c r="S2" s="223"/>
      <c r="T2" s="224" t="s">
        <v>166</v>
      </c>
      <c r="U2" s="225"/>
      <c r="V2" s="41" t="s">
        <v>4</v>
      </c>
      <c r="W2" s="223" t="s">
        <v>177</v>
      </c>
      <c r="X2" s="223"/>
      <c r="Y2" s="223" t="s">
        <v>176</v>
      </c>
      <c r="Z2" s="223"/>
      <c r="AA2" s="224" t="s">
        <v>166</v>
      </c>
      <c r="AB2" s="225"/>
      <c r="AC2" s="41" t="s">
        <v>4</v>
      </c>
    </row>
    <row r="3" spans="1:30" ht="14.5" x14ac:dyDescent="0.35">
      <c r="A3" s="61"/>
      <c r="B3" s="41" t="s">
        <v>36</v>
      </c>
      <c r="C3" s="33" t="s">
        <v>59</v>
      </c>
      <c r="D3" s="41" t="s">
        <v>36</v>
      </c>
      <c r="E3" s="33" t="s">
        <v>59</v>
      </c>
      <c r="F3" s="41" t="s">
        <v>36</v>
      </c>
      <c r="G3" s="143" t="s">
        <v>59</v>
      </c>
      <c r="H3" s="41" t="s">
        <v>36</v>
      </c>
      <c r="I3" s="41" t="s">
        <v>36</v>
      </c>
      <c r="J3" s="33" t="s">
        <v>59</v>
      </c>
      <c r="K3" s="41" t="s">
        <v>36</v>
      </c>
      <c r="L3" s="33" t="s">
        <v>59</v>
      </c>
      <c r="M3" s="41" t="s">
        <v>36</v>
      </c>
      <c r="N3" s="143" t="s">
        <v>59</v>
      </c>
      <c r="O3" s="41" t="s">
        <v>36</v>
      </c>
      <c r="P3" s="41" t="s">
        <v>36</v>
      </c>
      <c r="Q3" s="33" t="s">
        <v>59</v>
      </c>
      <c r="R3" s="41" t="s">
        <v>36</v>
      </c>
      <c r="S3" s="33" t="s">
        <v>59</v>
      </c>
      <c r="T3" s="41" t="s">
        <v>36</v>
      </c>
      <c r="U3" s="143" t="s">
        <v>59</v>
      </c>
      <c r="V3" s="41" t="s">
        <v>36</v>
      </c>
      <c r="W3" s="41" t="s">
        <v>36</v>
      </c>
      <c r="X3" s="33" t="s">
        <v>59</v>
      </c>
      <c r="Y3" s="41" t="s">
        <v>36</v>
      </c>
      <c r="Z3" s="33" t="s">
        <v>59</v>
      </c>
      <c r="AA3" s="41" t="s">
        <v>36</v>
      </c>
      <c r="AB3" s="143" t="s">
        <v>59</v>
      </c>
      <c r="AC3" s="41" t="s">
        <v>36</v>
      </c>
    </row>
    <row r="4" spans="1:30" x14ac:dyDescent="0.3">
      <c r="A4" s="43" t="s">
        <v>91</v>
      </c>
      <c r="B4" s="66">
        <v>38353</v>
      </c>
      <c r="C4" s="63">
        <f>B4/B7</f>
        <v>0.36605455551949911</v>
      </c>
      <c r="D4" s="66">
        <v>15993</v>
      </c>
      <c r="E4" s="63">
        <f>D4/D7</f>
        <v>0.23219652423886059</v>
      </c>
      <c r="F4" s="163">
        <v>97</v>
      </c>
      <c r="G4" s="63">
        <f>F4/F7</f>
        <v>0.34397163120567376</v>
      </c>
      <c r="H4" s="66">
        <v>54443</v>
      </c>
      <c r="I4" s="66">
        <v>33721</v>
      </c>
      <c r="J4" s="63">
        <f>I4/I7</f>
        <v>0.41756132595316814</v>
      </c>
      <c r="K4" s="67">
        <v>4034</v>
      </c>
      <c r="L4" s="63">
        <f>K4/K7</f>
        <v>0.33664357840273723</v>
      </c>
      <c r="M4" s="163">
        <v>57</v>
      </c>
      <c r="N4" s="63">
        <f>M4/M7</f>
        <v>0.55882352941176472</v>
      </c>
      <c r="O4" s="66">
        <v>37812</v>
      </c>
      <c r="P4" s="67">
        <v>6126</v>
      </c>
      <c r="Q4" s="63">
        <f>P4/P7</f>
        <v>0.45377777777777778</v>
      </c>
      <c r="R4" s="67">
        <v>1975</v>
      </c>
      <c r="S4" s="63">
        <f>R4/R7</f>
        <v>0.3136912325285896</v>
      </c>
      <c r="T4" s="163">
        <v>7</v>
      </c>
      <c r="U4" s="63">
        <f>T4/T7</f>
        <v>0.2413793103448276</v>
      </c>
      <c r="V4" s="67">
        <v>8108</v>
      </c>
      <c r="W4" s="66">
        <v>78200</v>
      </c>
      <c r="X4" s="63">
        <f>W4/W7</f>
        <v>0.3929036180293522</v>
      </c>
      <c r="Y4" s="66">
        <v>22002</v>
      </c>
      <c r="Z4" s="63">
        <f>Y4/Y7</f>
        <v>0.25244389370783421</v>
      </c>
      <c r="AA4" s="163">
        <v>161</v>
      </c>
      <c r="AB4" s="63">
        <f>AA4/AA7</f>
        <v>0.38983050847457629</v>
      </c>
      <c r="AC4" s="66">
        <v>100363</v>
      </c>
      <c r="AD4" s="181"/>
    </row>
    <row r="5" spans="1:30" x14ac:dyDescent="0.3">
      <c r="A5" s="43" t="s">
        <v>90</v>
      </c>
      <c r="B5" s="66">
        <v>40600</v>
      </c>
      <c r="C5" s="63">
        <f>B5/B7</f>
        <v>0.38750071582644552</v>
      </c>
      <c r="D5" s="66">
        <v>21647</v>
      </c>
      <c r="E5" s="63">
        <f>D5/D7</f>
        <v>0.31428488464944759</v>
      </c>
      <c r="F5" s="66">
        <v>159</v>
      </c>
      <c r="G5" s="63">
        <f>F5/F7</f>
        <v>0.56382978723404253</v>
      </c>
      <c r="H5" s="66">
        <v>62406</v>
      </c>
      <c r="I5" s="66">
        <v>40963</v>
      </c>
      <c r="J5" s="63">
        <f>I5/I7</f>
        <v>0.50723776267072829</v>
      </c>
      <c r="K5" s="67">
        <v>7100</v>
      </c>
      <c r="L5" s="63">
        <f>K5/K7</f>
        <v>0.59250605023783698</v>
      </c>
      <c r="M5" s="67">
        <v>39</v>
      </c>
      <c r="N5" s="63">
        <f>M5/M7</f>
        <v>0.38235294117647056</v>
      </c>
      <c r="O5" s="66">
        <v>48102</v>
      </c>
      <c r="P5" s="67">
        <v>4880</v>
      </c>
      <c r="Q5" s="63">
        <f>P5/P7</f>
        <v>0.36148148148148146</v>
      </c>
      <c r="R5" s="67">
        <v>1652</v>
      </c>
      <c r="S5" s="63">
        <f>R5/R7</f>
        <v>0.26238881829733163</v>
      </c>
      <c r="T5" s="67">
        <v>22</v>
      </c>
      <c r="U5" s="63">
        <f>T5/T7</f>
        <v>0.75862068965517238</v>
      </c>
      <c r="V5" s="67">
        <v>6554</v>
      </c>
      <c r="W5" s="66">
        <v>86443</v>
      </c>
      <c r="X5" s="63">
        <f>W5/W7</f>
        <v>0.43431927689656386</v>
      </c>
      <c r="Y5" s="66">
        <v>30399</v>
      </c>
      <c r="Z5" s="63">
        <f>Y5/Y7</f>
        <v>0.34878837945752444</v>
      </c>
      <c r="AA5" s="66">
        <v>220</v>
      </c>
      <c r="AB5" s="63">
        <f>AA5/AA7</f>
        <v>0.53268765133171914</v>
      </c>
      <c r="AC5" s="66">
        <v>117062</v>
      </c>
      <c r="AD5" s="181"/>
    </row>
    <row r="6" spans="1:30" x14ac:dyDescent="0.3">
      <c r="A6" s="43" t="s">
        <v>92</v>
      </c>
      <c r="B6" s="66">
        <v>25821</v>
      </c>
      <c r="C6" s="63">
        <f>B6/B7</f>
        <v>0.24644472865405539</v>
      </c>
      <c r="D6" s="66">
        <v>31237</v>
      </c>
      <c r="E6" s="63">
        <f>D6/D7</f>
        <v>0.45351859111169185</v>
      </c>
      <c r="F6" s="163">
        <v>26</v>
      </c>
      <c r="G6" s="63">
        <f>F6/F7</f>
        <v>9.2198581560283682E-2</v>
      </c>
      <c r="H6" s="66">
        <v>57084</v>
      </c>
      <c r="I6" s="67">
        <v>6073</v>
      </c>
      <c r="J6" s="63">
        <f>I6/I7</f>
        <v>7.5200911376103616E-2</v>
      </c>
      <c r="K6" s="66">
        <v>849</v>
      </c>
      <c r="L6" s="63">
        <f>K6/K7</f>
        <v>7.0850371359425859E-2</v>
      </c>
      <c r="M6" s="163">
        <v>6</v>
      </c>
      <c r="N6" s="63">
        <f>M6/M7</f>
        <v>5.8823529411764705E-2</v>
      </c>
      <c r="O6" s="67">
        <v>6928</v>
      </c>
      <c r="P6" s="67">
        <v>2494</v>
      </c>
      <c r="Q6" s="63">
        <f>P6/P7</f>
        <v>0.18474074074074073</v>
      </c>
      <c r="R6" s="67">
        <v>2669</v>
      </c>
      <c r="S6" s="63">
        <f>R6/R7</f>
        <v>0.42391994917407877</v>
      </c>
      <c r="T6" s="163">
        <v>0</v>
      </c>
      <c r="U6" s="63">
        <f>T6/T7</f>
        <v>0</v>
      </c>
      <c r="V6" s="67">
        <v>5163</v>
      </c>
      <c r="W6" s="66">
        <v>34388</v>
      </c>
      <c r="X6" s="63">
        <f>W6/W7</f>
        <v>0.17277710507408395</v>
      </c>
      <c r="Y6" s="66">
        <v>34755</v>
      </c>
      <c r="Z6" s="63">
        <f>Y6/Y7</f>
        <v>0.39876772683464135</v>
      </c>
      <c r="AA6" s="163">
        <v>32</v>
      </c>
      <c r="AB6" s="63">
        <f>AA6/AA7</f>
        <v>7.7481840193704604E-2</v>
      </c>
      <c r="AC6" s="66">
        <v>69175</v>
      </c>
      <c r="AD6" s="181"/>
    </row>
    <row r="7" spans="1:30" x14ac:dyDescent="0.3">
      <c r="A7" s="94" t="s">
        <v>132</v>
      </c>
      <c r="B7" s="66">
        <f>SUM(B4:B6)</f>
        <v>104774</v>
      </c>
      <c r="C7" s="63">
        <f>B7/B7</f>
        <v>1</v>
      </c>
      <c r="D7" s="66">
        <f>SUM(D4:D6)</f>
        <v>68877</v>
      </c>
      <c r="E7" s="63">
        <f>D7/D7</f>
        <v>1</v>
      </c>
      <c r="F7" s="66">
        <f>SUM(F4:F6)</f>
        <v>282</v>
      </c>
      <c r="G7" s="63">
        <f>F7/F7</f>
        <v>1</v>
      </c>
      <c r="H7" s="66">
        <f>SUM(H4:H6)</f>
        <v>173933</v>
      </c>
      <c r="I7" s="66">
        <f>SUM(I4:I6)</f>
        <v>80757</v>
      </c>
      <c r="J7" s="63">
        <f>I7/I7</f>
        <v>1</v>
      </c>
      <c r="K7" s="66">
        <f>SUM(K4:K6)</f>
        <v>11983</v>
      </c>
      <c r="L7" s="63">
        <f>K7/K7</f>
        <v>1</v>
      </c>
      <c r="M7" s="66">
        <f>SUM(M4:M6)</f>
        <v>102</v>
      </c>
      <c r="N7" s="63">
        <f>M7/M7</f>
        <v>1</v>
      </c>
      <c r="O7" s="66">
        <f>SUM(O4:O6)</f>
        <v>92842</v>
      </c>
      <c r="P7" s="66">
        <f>SUM(P4:P6)</f>
        <v>13500</v>
      </c>
      <c r="Q7" s="63">
        <f>P7/P7</f>
        <v>1</v>
      </c>
      <c r="R7" s="67">
        <f>SUM(R4:R6)</f>
        <v>6296</v>
      </c>
      <c r="S7" s="63">
        <f>R7/R7</f>
        <v>1</v>
      </c>
      <c r="T7" s="67">
        <f>SUM(T4:T6)</f>
        <v>29</v>
      </c>
      <c r="U7" s="63">
        <f>T7/T7</f>
        <v>1</v>
      </c>
      <c r="V7" s="66">
        <v>19825</v>
      </c>
      <c r="W7" s="66">
        <f>SUM(W4:W6)</f>
        <v>199031</v>
      </c>
      <c r="X7" s="63">
        <f>W7/W7</f>
        <v>1</v>
      </c>
      <c r="Y7" s="66">
        <f>SUM(Y4:Y6)</f>
        <v>87156</v>
      </c>
      <c r="Z7" s="63">
        <f>Y7/Y7</f>
        <v>1</v>
      </c>
      <c r="AA7" s="66">
        <f>SUM(AA4:AA6)</f>
        <v>413</v>
      </c>
      <c r="AB7" s="63">
        <f>AA7/AA7</f>
        <v>1</v>
      </c>
      <c r="AC7" s="66">
        <f>SUM(AC4:AC6)</f>
        <v>286600</v>
      </c>
      <c r="AD7" s="181"/>
    </row>
    <row r="11" spans="1:30" x14ac:dyDescent="0.3">
      <c r="X11" s="90"/>
    </row>
    <row r="12" spans="1:30" x14ac:dyDescent="0.3">
      <c r="X12" s="90"/>
    </row>
    <row r="13" spans="1:30" x14ac:dyDescent="0.3">
      <c r="X13" s="90"/>
    </row>
  </sheetData>
  <mergeCells count="16">
    <mergeCell ref="W2:X2"/>
    <mergeCell ref="Y2:Z2"/>
    <mergeCell ref="B1:H1"/>
    <mergeCell ref="I1:O1"/>
    <mergeCell ref="P1:V1"/>
    <mergeCell ref="W1:AC1"/>
    <mergeCell ref="B2:C2"/>
    <mergeCell ref="D2:E2"/>
    <mergeCell ref="I2:J2"/>
    <mergeCell ref="K2:L2"/>
    <mergeCell ref="P2:Q2"/>
    <mergeCell ref="R2:S2"/>
    <mergeCell ref="F2:G2"/>
    <mergeCell ref="M2:N2"/>
    <mergeCell ref="T2:U2"/>
    <mergeCell ref="AA2:A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8"/>
  <sheetViews>
    <sheetView workbookViewId="0">
      <selection activeCell="T29" sqref="T29"/>
    </sheetView>
  </sheetViews>
  <sheetFormatPr defaultColWidth="8.81640625" defaultRowHeight="14" x14ac:dyDescent="0.3"/>
  <cols>
    <col min="1" max="1" width="16.81640625" style="27" bestFit="1" customWidth="1"/>
    <col min="2" max="2" width="11.08984375" style="27" bestFit="1" customWidth="1"/>
    <col min="3" max="3" width="9.08984375" style="27" bestFit="1" customWidth="1"/>
    <col min="4" max="4" width="10.08984375" style="27" bestFit="1" customWidth="1"/>
    <col min="5" max="5" width="9.08984375" style="27" bestFit="1" customWidth="1"/>
    <col min="6" max="7" width="9.08984375" style="27" customWidth="1"/>
    <col min="8" max="8" width="11.08984375" style="27" bestFit="1" customWidth="1"/>
    <col min="9" max="9" width="10.08984375" style="27" bestFit="1" customWidth="1"/>
    <col min="10" max="10" width="9.08984375" style="27" bestFit="1" customWidth="1"/>
    <col min="11" max="11" width="10.08984375" style="27" bestFit="1" customWidth="1"/>
    <col min="12" max="12" width="9.08984375" style="27" bestFit="1" customWidth="1"/>
    <col min="13" max="14" width="9.08984375" style="27" customWidth="1"/>
    <col min="15" max="15" width="10.08984375" style="27" bestFit="1" customWidth="1"/>
    <col min="16" max="16" width="9" style="27" bestFit="1" customWidth="1"/>
    <col min="17" max="17" width="9.08984375" style="27" bestFit="1" customWidth="1"/>
    <col min="18" max="18" width="9" style="27" bestFit="1" customWidth="1"/>
    <col min="19" max="19" width="9.08984375" style="27" bestFit="1" customWidth="1"/>
    <col min="20" max="21" width="9.08984375" style="27" customWidth="1"/>
    <col min="22" max="22" width="9" style="27" bestFit="1" customWidth="1"/>
    <col min="23" max="23" width="7.81640625" style="27" bestFit="1" customWidth="1"/>
    <col min="24" max="24" width="9.08984375" style="27" bestFit="1" customWidth="1"/>
    <col min="25" max="25" width="9" style="27" bestFit="1" customWidth="1"/>
    <col min="26" max="26" width="9.08984375" style="27" bestFit="1" customWidth="1"/>
    <col min="27" max="28" width="9.08984375" style="27" customWidth="1"/>
    <col min="29" max="29" width="9" style="27" bestFit="1" customWidth="1"/>
    <col min="30" max="30" width="11.08984375" style="27" bestFit="1" customWidth="1"/>
    <col min="31" max="31" width="9.08984375" style="27" bestFit="1" customWidth="1"/>
    <col min="32" max="32" width="10.08984375" style="27" bestFit="1" customWidth="1"/>
    <col min="33" max="33" width="9.08984375" style="27" bestFit="1" customWidth="1"/>
    <col min="34" max="35" width="9.08984375" style="27" customWidth="1"/>
    <col min="36" max="36" width="11.08984375" style="27" bestFit="1" customWidth="1"/>
    <col min="37" max="16384" width="8.81640625" style="27"/>
  </cols>
  <sheetData>
    <row r="1" spans="1:36" ht="14.5" x14ac:dyDescent="0.35">
      <c r="A1" s="61"/>
      <c r="B1" s="223" t="s">
        <v>0</v>
      </c>
      <c r="C1" s="223"/>
      <c r="D1" s="223"/>
      <c r="E1" s="223"/>
      <c r="F1" s="223"/>
      <c r="G1" s="223"/>
      <c r="H1" s="223"/>
      <c r="I1" s="223" t="s">
        <v>1</v>
      </c>
      <c r="J1" s="223"/>
      <c r="K1" s="223"/>
      <c r="L1" s="223"/>
      <c r="M1" s="223"/>
      <c r="N1" s="223"/>
      <c r="O1" s="223"/>
      <c r="P1" s="223" t="s">
        <v>2</v>
      </c>
      <c r="Q1" s="223"/>
      <c r="R1" s="223"/>
      <c r="S1" s="223"/>
      <c r="T1" s="223"/>
      <c r="U1" s="223"/>
      <c r="V1" s="223"/>
      <c r="W1" s="223" t="s">
        <v>3</v>
      </c>
      <c r="X1" s="223"/>
      <c r="Y1" s="223"/>
      <c r="Z1" s="223"/>
      <c r="AA1" s="223"/>
      <c r="AB1" s="223"/>
      <c r="AC1" s="223"/>
      <c r="AD1" s="223" t="s">
        <v>4</v>
      </c>
      <c r="AE1" s="223"/>
      <c r="AF1" s="223"/>
      <c r="AG1" s="223"/>
      <c r="AH1" s="223"/>
      <c r="AI1" s="223"/>
      <c r="AJ1" s="223"/>
    </row>
    <row r="2" spans="1:36" ht="14.5" x14ac:dyDescent="0.35">
      <c r="A2" s="61"/>
      <c r="B2" s="223" t="s">
        <v>177</v>
      </c>
      <c r="C2" s="223"/>
      <c r="D2" s="223" t="s">
        <v>176</v>
      </c>
      <c r="E2" s="223"/>
      <c r="F2" s="224" t="s">
        <v>166</v>
      </c>
      <c r="G2" s="225"/>
      <c r="H2" s="41" t="s">
        <v>4</v>
      </c>
      <c r="I2" s="223" t="s">
        <v>177</v>
      </c>
      <c r="J2" s="223"/>
      <c r="K2" s="223" t="s">
        <v>176</v>
      </c>
      <c r="L2" s="223"/>
      <c r="M2" s="224" t="s">
        <v>166</v>
      </c>
      <c r="N2" s="225"/>
      <c r="O2" s="41" t="s">
        <v>4</v>
      </c>
      <c r="P2" s="223" t="s">
        <v>177</v>
      </c>
      <c r="Q2" s="223"/>
      <c r="R2" s="223" t="s">
        <v>176</v>
      </c>
      <c r="S2" s="223"/>
      <c r="T2" s="224" t="s">
        <v>166</v>
      </c>
      <c r="U2" s="225"/>
      <c r="V2" s="41" t="s">
        <v>4</v>
      </c>
      <c r="W2" s="223" t="s">
        <v>177</v>
      </c>
      <c r="X2" s="223"/>
      <c r="Y2" s="223" t="s">
        <v>176</v>
      </c>
      <c r="Z2" s="223"/>
      <c r="AA2" s="224" t="s">
        <v>166</v>
      </c>
      <c r="AB2" s="225"/>
      <c r="AC2" s="41" t="s">
        <v>4</v>
      </c>
      <c r="AD2" s="223" t="s">
        <v>177</v>
      </c>
      <c r="AE2" s="223"/>
      <c r="AF2" s="223" t="s">
        <v>176</v>
      </c>
      <c r="AG2" s="223"/>
      <c r="AH2" s="224" t="s">
        <v>166</v>
      </c>
      <c r="AI2" s="225"/>
      <c r="AJ2" s="41" t="s">
        <v>4</v>
      </c>
    </row>
    <row r="3" spans="1:36" ht="14.5" x14ac:dyDescent="0.35">
      <c r="A3" s="61"/>
      <c r="B3" s="33" t="s">
        <v>33</v>
      </c>
      <c r="C3" s="33" t="s">
        <v>59</v>
      </c>
      <c r="D3" s="33" t="s">
        <v>33</v>
      </c>
      <c r="E3" s="33" t="s">
        <v>59</v>
      </c>
      <c r="F3" s="143" t="s">
        <v>33</v>
      </c>
      <c r="G3" s="143" t="s">
        <v>59</v>
      </c>
      <c r="H3" s="33" t="s">
        <v>33</v>
      </c>
      <c r="I3" s="33" t="s">
        <v>33</v>
      </c>
      <c r="J3" s="33" t="s">
        <v>59</v>
      </c>
      <c r="K3" s="33" t="s">
        <v>33</v>
      </c>
      <c r="L3" s="33" t="s">
        <v>59</v>
      </c>
      <c r="M3" s="143" t="s">
        <v>33</v>
      </c>
      <c r="N3" s="143" t="s">
        <v>59</v>
      </c>
      <c r="O3" s="33" t="s">
        <v>33</v>
      </c>
      <c r="P3" s="33" t="s">
        <v>33</v>
      </c>
      <c r="Q3" s="33" t="s">
        <v>59</v>
      </c>
      <c r="R3" s="33" t="s">
        <v>33</v>
      </c>
      <c r="S3" s="33" t="s">
        <v>59</v>
      </c>
      <c r="T3" s="143" t="s">
        <v>33</v>
      </c>
      <c r="U3" s="143" t="s">
        <v>59</v>
      </c>
      <c r="V3" s="33" t="s">
        <v>33</v>
      </c>
      <c r="W3" s="33" t="s">
        <v>33</v>
      </c>
      <c r="X3" s="33" t="s">
        <v>59</v>
      </c>
      <c r="Y3" s="33" t="s">
        <v>33</v>
      </c>
      <c r="Z3" s="33" t="s">
        <v>59</v>
      </c>
      <c r="AA3" s="143" t="s">
        <v>33</v>
      </c>
      <c r="AB3" s="143" t="s">
        <v>59</v>
      </c>
      <c r="AC3" s="33" t="s">
        <v>33</v>
      </c>
      <c r="AD3" s="33" t="s">
        <v>33</v>
      </c>
      <c r="AE3" s="33" t="s">
        <v>59</v>
      </c>
      <c r="AF3" s="33" t="s">
        <v>33</v>
      </c>
      <c r="AG3" s="33" t="s">
        <v>59</v>
      </c>
      <c r="AH3" s="143" t="s">
        <v>33</v>
      </c>
      <c r="AI3" s="143" t="s">
        <v>59</v>
      </c>
      <c r="AJ3" s="33" t="s">
        <v>33</v>
      </c>
    </row>
    <row r="4" spans="1:36" x14ac:dyDescent="0.3">
      <c r="A4" s="43" t="s">
        <v>91</v>
      </c>
      <c r="B4" s="62">
        <v>49146.06</v>
      </c>
      <c r="C4" s="63">
        <f>B4/B7</f>
        <v>0.37619161453335143</v>
      </c>
      <c r="D4" s="62">
        <v>15289.57</v>
      </c>
      <c r="E4" s="63">
        <f>D4/D7</f>
        <v>0.2369195501470058</v>
      </c>
      <c r="F4" s="62">
        <v>105.46</v>
      </c>
      <c r="G4" s="63">
        <f>F4/F7</f>
        <v>0.68919095543066267</v>
      </c>
      <c r="H4" s="62">
        <v>64541.09</v>
      </c>
      <c r="I4" s="64">
        <v>8901.15</v>
      </c>
      <c r="J4" s="63">
        <f>I4/I7</f>
        <v>0.37244458615036619</v>
      </c>
      <c r="K4" s="64">
        <v>2904.91</v>
      </c>
      <c r="L4" s="63">
        <f>K4/K7</f>
        <v>0.28020279401225207</v>
      </c>
      <c r="M4" s="64">
        <v>28.62</v>
      </c>
      <c r="N4" s="63">
        <f>M4/M7</f>
        <v>0.14866760168302945</v>
      </c>
      <c r="O4" s="62">
        <v>11834.68</v>
      </c>
      <c r="P4" s="64">
        <v>2032.32</v>
      </c>
      <c r="Q4" s="63">
        <f>P4/P7</f>
        <v>0.42102210225165776</v>
      </c>
      <c r="R4" s="62">
        <v>747.32</v>
      </c>
      <c r="S4" s="63">
        <f>R4/R7</f>
        <v>0.34567741338637309</v>
      </c>
      <c r="T4" s="62">
        <v>2.4700000000000002</v>
      </c>
      <c r="U4" s="63">
        <f>T4/T7</f>
        <v>0.21496953872932986</v>
      </c>
      <c r="V4" s="64">
        <v>2782.11</v>
      </c>
      <c r="W4" s="62">
        <v>106.53</v>
      </c>
      <c r="X4" s="63">
        <f>W4/W7</f>
        <v>0.14899300699300699</v>
      </c>
      <c r="Y4" s="62">
        <v>111.6</v>
      </c>
      <c r="Z4" s="63">
        <f>Y4/Y7</f>
        <v>0.10350392313257034</v>
      </c>
      <c r="AA4" s="163">
        <v>0</v>
      </c>
      <c r="AB4" s="63">
        <f>AA4/AA7</f>
        <v>0</v>
      </c>
      <c r="AC4" s="62">
        <v>218.13</v>
      </c>
      <c r="AD4" s="62">
        <v>60186.06</v>
      </c>
      <c r="AE4" s="63">
        <f>AD4/AD7</f>
        <v>0.37596925083581956</v>
      </c>
      <c r="AF4" s="62">
        <v>19053.400000000001</v>
      </c>
      <c r="AG4" s="63">
        <f>AF4/AF7</f>
        <v>0.24382999443962064</v>
      </c>
      <c r="AH4" s="62">
        <v>136.55000000000001</v>
      </c>
      <c r="AI4" s="63">
        <f>AH4/AH7</f>
        <v>0.38140327356013637</v>
      </c>
      <c r="AJ4" s="62">
        <v>79376.009999999995</v>
      </c>
    </row>
    <row r="5" spans="1:36" x14ac:dyDescent="0.3">
      <c r="A5" s="43" t="s">
        <v>90</v>
      </c>
      <c r="B5" s="62">
        <v>55037.47</v>
      </c>
      <c r="C5" s="63">
        <f>B5/B7</f>
        <v>0.42128778378431342</v>
      </c>
      <c r="D5" s="62">
        <v>19758.32</v>
      </c>
      <c r="E5" s="63">
        <f>D5/D7</f>
        <v>0.30616507109490898</v>
      </c>
      <c r="F5" s="62">
        <v>19.309999999999999</v>
      </c>
      <c r="G5" s="63">
        <f>F5/F7</f>
        <v>0.12619265455496015</v>
      </c>
      <c r="H5" s="62">
        <v>74815.100000000006</v>
      </c>
      <c r="I5" s="62">
        <v>12479.98</v>
      </c>
      <c r="J5" s="63">
        <f>I5/I7</f>
        <v>0.52219106365636425</v>
      </c>
      <c r="K5" s="64">
        <v>6073.56</v>
      </c>
      <c r="L5" s="63">
        <f>K5/K7</f>
        <v>0.5858455103948329</v>
      </c>
      <c r="M5" s="64">
        <v>162.11000000000001</v>
      </c>
      <c r="N5" s="63">
        <f>M5/M7</f>
        <v>0.8420861253960833</v>
      </c>
      <c r="O5" s="62">
        <v>18715.650000000001</v>
      </c>
      <c r="P5" s="64">
        <v>2178.27</v>
      </c>
      <c r="Q5" s="63">
        <f>P5/P7</f>
        <v>0.45125758476604005</v>
      </c>
      <c r="R5" s="43">
        <v>874.31</v>
      </c>
      <c r="S5" s="63">
        <f>R5/R7</f>
        <v>0.40441741061103653</v>
      </c>
      <c r="T5" s="43">
        <v>9.02</v>
      </c>
      <c r="U5" s="63">
        <f>T5/T7</f>
        <v>0.78503046127067011</v>
      </c>
      <c r="V5" s="64">
        <v>3061.6</v>
      </c>
      <c r="W5" s="43">
        <v>178.9</v>
      </c>
      <c r="X5" s="63">
        <f>W5/W7</f>
        <v>0.25020979020979023</v>
      </c>
      <c r="Y5" s="43">
        <v>243.27</v>
      </c>
      <c r="Z5" s="63">
        <f>Y5/Y7</f>
        <v>0.22562185824785294</v>
      </c>
      <c r="AA5" s="64">
        <v>1</v>
      </c>
      <c r="AB5" s="63">
        <f>AA5/AA7</f>
        <v>1</v>
      </c>
      <c r="AC5" s="43">
        <v>423.17</v>
      </c>
      <c r="AD5" s="62">
        <v>69874.62</v>
      </c>
      <c r="AE5" s="63">
        <f>AD5/AD7</f>
        <v>0.4364915818353548</v>
      </c>
      <c r="AF5" s="62">
        <v>26949.46</v>
      </c>
      <c r="AG5" s="63">
        <f>AF5/AF7</f>
        <v>0.34487738051742883</v>
      </c>
      <c r="AH5" s="62">
        <v>191.44</v>
      </c>
      <c r="AI5" s="63">
        <f>AH5/AH7</f>
        <v>0.53471873079716215</v>
      </c>
      <c r="AJ5" s="62">
        <v>97015.52</v>
      </c>
    </row>
    <row r="6" spans="1:36" x14ac:dyDescent="0.3">
      <c r="A6" s="43" t="s">
        <v>92</v>
      </c>
      <c r="B6" s="62">
        <v>26457.5</v>
      </c>
      <c r="C6" s="63">
        <f>B6/B7</f>
        <v>0.20252060168233518</v>
      </c>
      <c r="D6" s="62">
        <v>29486.97</v>
      </c>
      <c r="E6" s="63">
        <f>D6/D7</f>
        <v>0.45691537875808519</v>
      </c>
      <c r="F6" s="62">
        <v>28.25</v>
      </c>
      <c r="G6" s="63">
        <f>F6/F7</f>
        <v>0.18461639001437724</v>
      </c>
      <c r="H6" s="62">
        <v>55972.72</v>
      </c>
      <c r="I6" s="64">
        <v>2518.13</v>
      </c>
      <c r="J6" s="63">
        <f>I6/I7</f>
        <v>0.10536435019326959</v>
      </c>
      <c r="K6" s="64">
        <v>1388.7</v>
      </c>
      <c r="L6" s="63">
        <f>K6/K7</f>
        <v>0.13395169559291492</v>
      </c>
      <c r="M6" s="64">
        <v>1.78</v>
      </c>
      <c r="N6" s="63">
        <f>M6/M7</f>
        <v>9.2462729208872257E-3</v>
      </c>
      <c r="O6" s="64">
        <v>3908.61</v>
      </c>
      <c r="P6" s="64">
        <v>616.52</v>
      </c>
      <c r="Q6" s="63">
        <f>P6/P7</f>
        <v>0.12772031298230202</v>
      </c>
      <c r="R6" s="62">
        <v>540.27</v>
      </c>
      <c r="S6" s="63">
        <f>R6/R7</f>
        <v>0.2499051760025903</v>
      </c>
      <c r="T6" s="163">
        <v>0</v>
      </c>
      <c r="U6" s="63">
        <f>T6/T7</f>
        <v>0</v>
      </c>
      <c r="V6" s="64">
        <v>1156.79</v>
      </c>
      <c r="W6" s="62">
        <v>429.57</v>
      </c>
      <c r="X6" s="63">
        <f>W6/W7</f>
        <v>0.60079720279720283</v>
      </c>
      <c r="Y6" s="62">
        <v>723.35</v>
      </c>
      <c r="Z6" s="63">
        <f>Y6/Y7</f>
        <v>0.67087421861957675</v>
      </c>
      <c r="AA6" s="163">
        <v>0</v>
      </c>
      <c r="AB6" s="63">
        <f>AA6/AA7</f>
        <v>0</v>
      </c>
      <c r="AC6" s="64">
        <v>1152.92</v>
      </c>
      <c r="AD6" s="62">
        <v>30021.72</v>
      </c>
      <c r="AE6" s="63">
        <f>AD6/AD7</f>
        <v>0.18753916732882567</v>
      </c>
      <c r="AF6" s="62">
        <v>32139.29</v>
      </c>
      <c r="AG6" s="63">
        <f>AF6/AF7</f>
        <v>0.41129262504295061</v>
      </c>
      <c r="AH6" s="62">
        <v>30.03</v>
      </c>
      <c r="AI6" s="63">
        <f>AH6/AH7</f>
        <v>8.3877995642701528E-2</v>
      </c>
      <c r="AJ6" s="62">
        <v>62191.040000000001</v>
      </c>
    </row>
    <row r="7" spans="1:36" x14ac:dyDescent="0.3">
      <c r="A7" s="94" t="s">
        <v>132</v>
      </c>
      <c r="B7" s="62">
        <f>SUM(B4:B6)</f>
        <v>130641.03</v>
      </c>
      <c r="C7" s="63">
        <f>B7/B7</f>
        <v>1</v>
      </c>
      <c r="D7" s="62">
        <f>SUM(D4:D6)</f>
        <v>64534.86</v>
      </c>
      <c r="E7" s="63">
        <f>D7/D7</f>
        <v>1</v>
      </c>
      <c r="F7" s="62">
        <f>SUM(F4:F6)</f>
        <v>153.01999999999998</v>
      </c>
      <c r="G7" s="63">
        <f>F7/F7</f>
        <v>1</v>
      </c>
      <c r="H7" s="62">
        <f>SUM(H4:H6)</f>
        <v>195328.91</v>
      </c>
      <c r="I7" s="62">
        <f>SUM(I4:I6)</f>
        <v>23899.26</v>
      </c>
      <c r="J7" s="63">
        <f>I7/I7</f>
        <v>1</v>
      </c>
      <c r="K7" s="62">
        <f>SUM(K4:K6)</f>
        <v>10367.170000000002</v>
      </c>
      <c r="L7" s="63">
        <f>K7/K7</f>
        <v>1</v>
      </c>
      <c r="M7" s="62">
        <f>SUM(M4:M6)</f>
        <v>192.51000000000002</v>
      </c>
      <c r="N7" s="63">
        <f>M7/M7</f>
        <v>1</v>
      </c>
      <c r="O7" s="62">
        <f>SUM(O4:O6)</f>
        <v>34458.94</v>
      </c>
      <c r="P7" s="64">
        <f>SUM(P4:P6)</f>
        <v>4827.1100000000006</v>
      </c>
      <c r="Q7" s="63">
        <f>P7/P7</f>
        <v>1</v>
      </c>
      <c r="R7" s="64">
        <f>SUM(R4:R6)</f>
        <v>2161.9</v>
      </c>
      <c r="S7" s="63">
        <f>R7/R7</f>
        <v>1</v>
      </c>
      <c r="T7" s="64">
        <f>SUM(T4:T6)</f>
        <v>11.49</v>
      </c>
      <c r="U7" s="63">
        <f>T7/T7</f>
        <v>1</v>
      </c>
      <c r="V7" s="64">
        <f>SUM(V4:V6)</f>
        <v>7000.5</v>
      </c>
      <c r="W7" s="62">
        <f>SUM(W4:W6)</f>
        <v>715</v>
      </c>
      <c r="X7" s="63">
        <f>W7/W7</f>
        <v>1</v>
      </c>
      <c r="Y7" s="64">
        <f>SUM(Y4:Y6)</f>
        <v>1078.22</v>
      </c>
      <c r="Z7" s="63">
        <f>Y7/Y7</f>
        <v>1</v>
      </c>
      <c r="AA7" s="64">
        <v>1</v>
      </c>
      <c r="AB7" s="63">
        <f>AA7/AA7</f>
        <v>1</v>
      </c>
      <c r="AC7" s="64">
        <f>SUM(AC4:AC6)</f>
        <v>1794.22</v>
      </c>
      <c r="AD7" s="62">
        <f>SUM(AD4:AD6)</f>
        <v>160082.4</v>
      </c>
      <c r="AE7" s="63">
        <f>AD7/AD7</f>
        <v>1</v>
      </c>
      <c r="AF7" s="62">
        <f>SUM(AF4:AF6)</f>
        <v>78142.149999999994</v>
      </c>
      <c r="AG7" s="63">
        <f>AF7/AF7</f>
        <v>1</v>
      </c>
      <c r="AH7" s="62">
        <f>SUM(AH4:AH6)</f>
        <v>358.02</v>
      </c>
      <c r="AI7" s="63">
        <f>AH7/AH7</f>
        <v>1</v>
      </c>
      <c r="AJ7" s="62">
        <f>SUM(AJ4:AJ6)</f>
        <v>238582.57</v>
      </c>
    </row>
    <row r="8" spans="1:36" x14ac:dyDescent="0.3">
      <c r="R8" s="65"/>
    </row>
  </sheetData>
  <mergeCells count="20">
    <mergeCell ref="AH2:AI2"/>
    <mergeCell ref="AF2:AG2"/>
    <mergeCell ref="AD1:AJ1"/>
    <mergeCell ref="R2:S2"/>
    <mergeCell ref="W2:X2"/>
    <mergeCell ref="Y2:Z2"/>
    <mergeCell ref="AD2:AE2"/>
    <mergeCell ref="B1:H1"/>
    <mergeCell ref="I1:O1"/>
    <mergeCell ref="P1:V1"/>
    <mergeCell ref="W1:AC1"/>
    <mergeCell ref="F2:G2"/>
    <mergeCell ref="M2:N2"/>
    <mergeCell ref="B2:C2"/>
    <mergeCell ref="D2:E2"/>
    <mergeCell ref="I2:J2"/>
    <mergeCell ref="K2:L2"/>
    <mergeCell ref="P2:Q2"/>
    <mergeCell ref="T2:U2"/>
    <mergeCell ref="AA2:A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E19" sqref="E19"/>
    </sheetView>
  </sheetViews>
  <sheetFormatPr defaultRowHeight="14.5" x14ac:dyDescent="0.35"/>
  <cols>
    <col min="1" max="1" width="82.36328125" customWidth="1"/>
    <col min="2" max="2" width="14.6328125" bestFit="1" customWidth="1"/>
  </cols>
  <sheetData>
    <row r="1" spans="1:3" x14ac:dyDescent="0.35">
      <c r="A1" s="34" t="s">
        <v>80</v>
      </c>
      <c r="B1" s="32" t="s">
        <v>100</v>
      </c>
      <c r="C1" s="15"/>
    </row>
    <row r="2" spans="1:3" x14ac:dyDescent="0.35">
      <c r="A2" s="19" t="s">
        <v>208</v>
      </c>
      <c r="B2" s="68">
        <v>2.76E-2</v>
      </c>
      <c r="C2" s="15"/>
    </row>
    <row r="3" spans="1:3" s="91" customFormat="1" x14ac:dyDescent="0.35">
      <c r="A3" s="19" t="s">
        <v>209</v>
      </c>
      <c r="B3" s="68">
        <v>6.4500000000000002E-2</v>
      </c>
      <c r="C3" s="15"/>
    </row>
    <row r="4" spans="1:3" x14ac:dyDescent="0.35">
      <c r="A4" s="19" t="s">
        <v>67</v>
      </c>
      <c r="B4" s="68">
        <v>3.2500000000000001E-2</v>
      </c>
      <c r="C4" s="15"/>
    </row>
    <row r="5" spans="1:3" x14ac:dyDescent="0.35">
      <c r="A5" s="19" t="s">
        <v>69</v>
      </c>
      <c r="B5" s="68">
        <v>2.47E-2</v>
      </c>
      <c r="C5" s="15"/>
    </row>
    <row r="6" spans="1:3" x14ac:dyDescent="0.35">
      <c r="A6" s="19"/>
      <c r="B6" s="68"/>
      <c r="C6" s="15"/>
    </row>
    <row r="7" spans="1:3" x14ac:dyDescent="0.35">
      <c r="A7" s="29" t="s">
        <v>79</v>
      </c>
      <c r="B7" s="42" t="s">
        <v>94</v>
      </c>
      <c r="C7" s="15"/>
    </row>
    <row r="8" spans="1:3" x14ac:dyDescent="0.35">
      <c r="A8" s="93" t="s">
        <v>177</v>
      </c>
      <c r="B8" s="72">
        <v>0.69450000000000001</v>
      </c>
      <c r="C8" s="15"/>
    </row>
    <row r="9" spans="1:3" x14ac:dyDescent="0.35">
      <c r="A9" s="19" t="s">
        <v>176</v>
      </c>
      <c r="B9" s="72">
        <v>0.30409999999999998</v>
      </c>
      <c r="C9" s="15"/>
    </row>
    <row r="10" spans="1:3" s="91" customFormat="1" x14ac:dyDescent="0.35">
      <c r="A10" s="43" t="s">
        <v>166</v>
      </c>
      <c r="B10" s="72">
        <v>1.4E-3</v>
      </c>
      <c r="C10" s="15"/>
    </row>
    <row r="11" spans="1:3" x14ac:dyDescent="0.35">
      <c r="A11" s="15"/>
      <c r="B11" s="15"/>
      <c r="C11" s="15"/>
    </row>
    <row r="12" spans="1:3" x14ac:dyDescent="0.35">
      <c r="A12" s="41" t="s">
        <v>81</v>
      </c>
      <c r="B12" s="42" t="s">
        <v>33</v>
      </c>
      <c r="C12" s="42" t="s">
        <v>59</v>
      </c>
    </row>
    <row r="13" spans="1:3" x14ac:dyDescent="0.35">
      <c r="A13" s="43" t="s">
        <v>212</v>
      </c>
      <c r="B13" s="62">
        <v>85396.74</v>
      </c>
      <c r="C13" s="164">
        <v>0.36</v>
      </c>
    </row>
    <row r="14" spans="1:3" x14ac:dyDescent="0.35">
      <c r="A14" s="43" t="s">
        <v>73</v>
      </c>
      <c r="B14" s="62">
        <v>153181.76999999999</v>
      </c>
      <c r="C14" s="164">
        <v>0.64</v>
      </c>
    </row>
    <row r="18" spans="1:1" x14ac:dyDescent="0.35">
      <c r="A18" s="27" t="s">
        <v>213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topLeftCell="A13" zoomScale="98" zoomScaleNormal="98" workbookViewId="0">
      <selection activeCell="L17" sqref="L17"/>
    </sheetView>
  </sheetViews>
  <sheetFormatPr defaultColWidth="8.81640625" defaultRowHeight="14" x14ac:dyDescent="0.3"/>
  <cols>
    <col min="1" max="1" width="59.81640625" style="95" bestFit="1" customWidth="1"/>
    <col min="2" max="3" width="11.81640625" style="98" bestFit="1" customWidth="1"/>
    <col min="4" max="4" width="11.1796875" style="95" customWidth="1"/>
    <col min="5" max="5" width="13.08984375" style="95" bestFit="1" customWidth="1"/>
    <col min="6" max="6" width="2.1796875" style="95" customWidth="1"/>
    <col min="7" max="7" width="29.7265625" style="95" customWidth="1"/>
    <col min="8" max="8" width="10.54296875" style="95" bestFit="1" customWidth="1"/>
    <col min="9" max="11" width="8.81640625" style="95"/>
    <col min="12" max="12" width="22.7265625" style="95" customWidth="1"/>
    <col min="13" max="16384" width="8.81640625" style="95"/>
  </cols>
  <sheetData>
    <row r="1" spans="1:8" x14ac:dyDescent="0.3">
      <c r="A1" s="97" t="s">
        <v>76</v>
      </c>
    </row>
    <row r="2" spans="1:8" x14ac:dyDescent="0.3">
      <c r="H2" s="110"/>
    </row>
    <row r="3" spans="1:8" s="102" customFormat="1" ht="28" x14ac:dyDescent="0.35">
      <c r="A3" s="99" t="s">
        <v>35</v>
      </c>
      <c r="B3" s="101" t="s">
        <v>167</v>
      </c>
      <c r="C3" s="101" t="s">
        <v>194</v>
      </c>
      <c r="D3" s="100" t="s">
        <v>192</v>
      </c>
      <c r="E3" s="100" t="s">
        <v>193</v>
      </c>
      <c r="G3" s="103"/>
      <c r="H3" s="148"/>
    </row>
    <row r="4" spans="1:8" ht="14.5" x14ac:dyDescent="0.35">
      <c r="A4" s="94" t="s">
        <v>5</v>
      </c>
      <c r="B4" s="93">
        <v>2000.46</v>
      </c>
      <c r="C4" s="93">
        <v>1967.61</v>
      </c>
      <c r="D4" s="93">
        <f t="shared" ref="D4:D18" si="0">C4-B4</f>
        <v>-32.850000000000136</v>
      </c>
      <c r="E4" s="104">
        <f t="shared" ref="E4:E17" si="1">D4/B4</f>
        <v>-1.6421223118682771E-2</v>
      </c>
      <c r="G4" s="103"/>
      <c r="H4" s="110"/>
    </row>
    <row r="5" spans="1:8" ht="14.5" x14ac:dyDescent="0.35">
      <c r="A5" s="94" t="s">
        <v>190</v>
      </c>
      <c r="B5" s="93">
        <v>4809.8500000000004</v>
      </c>
      <c r="C5" s="93">
        <v>4965.5600000000004</v>
      </c>
      <c r="D5" s="93">
        <f t="shared" si="0"/>
        <v>155.71000000000004</v>
      </c>
      <c r="E5" s="104">
        <f t="shared" si="1"/>
        <v>3.2373150929862683E-2</v>
      </c>
      <c r="G5" s="103"/>
      <c r="H5" s="110"/>
    </row>
    <row r="6" spans="1:8" ht="14.5" x14ac:dyDescent="0.35">
      <c r="A6" s="94" t="s">
        <v>168</v>
      </c>
      <c r="B6" s="93">
        <v>3752.04</v>
      </c>
      <c r="C6" s="93">
        <v>3300.05</v>
      </c>
      <c r="D6" s="93">
        <f t="shared" si="0"/>
        <v>-451.98999999999978</v>
      </c>
      <c r="E6" s="104">
        <f t="shared" si="1"/>
        <v>-0.12046513363396973</v>
      </c>
      <c r="G6" s="103"/>
      <c r="H6" s="110"/>
    </row>
    <row r="7" spans="1:8" ht="14.5" x14ac:dyDescent="0.35">
      <c r="A7" s="94" t="s">
        <v>6</v>
      </c>
      <c r="B7" s="157">
        <v>74970.06</v>
      </c>
      <c r="C7" s="157">
        <v>75205.64</v>
      </c>
      <c r="D7" s="93">
        <f t="shared" si="0"/>
        <v>235.58000000000175</v>
      </c>
      <c r="E7" s="104">
        <f t="shared" si="1"/>
        <v>3.1423210812423219E-3</v>
      </c>
      <c r="G7" s="103"/>
      <c r="H7" s="110"/>
    </row>
    <row r="8" spans="1:8" ht="14.5" x14ac:dyDescent="0.35">
      <c r="A8" s="94" t="s">
        <v>7</v>
      </c>
      <c r="B8" s="93">
        <v>538.44000000000005</v>
      </c>
      <c r="C8" s="93">
        <v>537.33000000000004</v>
      </c>
      <c r="D8" s="93">
        <f t="shared" si="0"/>
        <v>-1.1100000000000136</v>
      </c>
      <c r="E8" s="104">
        <f t="shared" si="1"/>
        <v>-2.0615110318698711E-3</v>
      </c>
      <c r="G8" s="103"/>
      <c r="H8" s="110"/>
    </row>
    <row r="9" spans="1:8" ht="14.5" x14ac:dyDescent="0.35">
      <c r="A9" s="94" t="s">
        <v>169</v>
      </c>
      <c r="B9" s="93">
        <v>1558.93</v>
      </c>
      <c r="C9" s="93">
        <v>1947.39</v>
      </c>
      <c r="D9" s="93">
        <f t="shared" si="0"/>
        <v>388.46000000000004</v>
      </c>
      <c r="E9" s="104">
        <f t="shared" si="1"/>
        <v>0.24918373499772281</v>
      </c>
      <c r="G9" s="103"/>
      <c r="H9" s="110"/>
    </row>
    <row r="10" spans="1:8" ht="14.5" x14ac:dyDescent="0.35">
      <c r="A10" s="94" t="s">
        <v>8</v>
      </c>
      <c r="B10" s="93">
        <v>2684.52</v>
      </c>
      <c r="C10" s="93">
        <v>2696.89</v>
      </c>
      <c r="D10" s="93">
        <f t="shared" si="0"/>
        <v>12.369999999999891</v>
      </c>
      <c r="E10" s="104">
        <f t="shared" si="1"/>
        <v>4.6079001087717328E-3</v>
      </c>
      <c r="G10" s="103"/>
      <c r="H10" s="110"/>
    </row>
    <row r="11" spans="1:8" ht="14.5" x14ac:dyDescent="0.35">
      <c r="A11" s="94" t="s">
        <v>9</v>
      </c>
      <c r="B11" s="93">
        <v>3364.76</v>
      </c>
      <c r="C11" s="93">
        <v>3388.23</v>
      </c>
      <c r="D11" s="93">
        <f t="shared" si="0"/>
        <v>23.4699999999998</v>
      </c>
      <c r="E11" s="104">
        <f t="shared" si="1"/>
        <v>6.9752374612155991E-3</v>
      </c>
      <c r="G11" s="103"/>
      <c r="H11" s="110"/>
    </row>
    <row r="12" spans="1:8" ht="14.5" x14ac:dyDescent="0.35">
      <c r="A12" s="94" t="s">
        <v>172</v>
      </c>
      <c r="B12" s="93">
        <v>550.54</v>
      </c>
      <c r="C12" s="93">
        <v>553.21</v>
      </c>
      <c r="D12" s="93">
        <f t="shared" si="0"/>
        <v>2.6700000000000728</v>
      </c>
      <c r="E12" s="104">
        <f t="shared" si="1"/>
        <v>4.8497838485851577E-3</v>
      </c>
      <c r="G12" s="103"/>
      <c r="H12" s="110"/>
    </row>
    <row r="13" spans="1:8" ht="14.5" x14ac:dyDescent="0.35">
      <c r="A13" s="94" t="s">
        <v>170</v>
      </c>
      <c r="B13" s="93">
        <v>1480.24</v>
      </c>
      <c r="C13" s="93">
        <v>1316.09</v>
      </c>
      <c r="D13" s="93">
        <f t="shared" si="0"/>
        <v>-164.15000000000009</v>
      </c>
      <c r="E13" s="104">
        <f t="shared" si="1"/>
        <v>-0.11089417932227212</v>
      </c>
      <c r="G13" s="103"/>
    </row>
    <row r="14" spans="1:8" ht="28.5" x14ac:dyDescent="0.35">
      <c r="A14" s="156" t="s">
        <v>191</v>
      </c>
      <c r="B14" s="93">
        <v>1909.66</v>
      </c>
      <c r="C14" s="93">
        <v>1874.19</v>
      </c>
      <c r="D14" s="93">
        <f t="shared" si="0"/>
        <v>-35.470000000000027</v>
      </c>
      <c r="E14" s="104">
        <f t="shared" si="1"/>
        <v>-1.8573986992448933E-2</v>
      </c>
      <c r="G14" s="103"/>
      <c r="H14" s="110"/>
    </row>
    <row r="15" spans="1:8" ht="28.5" x14ac:dyDescent="0.35">
      <c r="A15" s="156" t="s">
        <v>171</v>
      </c>
      <c r="B15" s="93">
        <v>879.42</v>
      </c>
      <c r="C15" s="93">
        <v>867.23</v>
      </c>
      <c r="D15" s="93">
        <f t="shared" si="0"/>
        <v>-12.189999999999941</v>
      </c>
      <c r="E15" s="104">
        <f t="shared" si="1"/>
        <v>-1.3861408655704829E-2</v>
      </c>
      <c r="G15" s="103"/>
    </row>
    <row r="16" spans="1:8" ht="14.5" x14ac:dyDescent="0.35">
      <c r="A16" s="94" t="s">
        <v>10</v>
      </c>
      <c r="B16" s="93">
        <v>395.32</v>
      </c>
      <c r="C16" s="93">
        <v>385.54</v>
      </c>
      <c r="D16" s="93">
        <f t="shared" si="0"/>
        <v>-9.7799999999999727</v>
      </c>
      <c r="E16" s="104">
        <f t="shared" si="1"/>
        <v>-2.4739451583527201E-2</v>
      </c>
      <c r="G16" s="103"/>
      <c r="H16" s="110"/>
    </row>
    <row r="17" spans="1:12" ht="14.5" x14ac:dyDescent="0.35">
      <c r="A17" s="94" t="s">
        <v>175</v>
      </c>
      <c r="B17" s="93">
        <v>411.58</v>
      </c>
      <c r="C17" s="93">
        <v>396.7</v>
      </c>
      <c r="D17" s="93">
        <f t="shared" si="0"/>
        <v>-14.879999999999995</v>
      </c>
      <c r="E17" s="104">
        <f t="shared" si="1"/>
        <v>-3.61533602215851E-2</v>
      </c>
      <c r="G17" s="103"/>
      <c r="L17" s="110"/>
    </row>
    <row r="18" spans="1:12" ht="14.5" x14ac:dyDescent="0.35">
      <c r="A18" s="94" t="s">
        <v>11</v>
      </c>
      <c r="B18" s="93">
        <v>7338.2</v>
      </c>
      <c r="C18" s="93">
        <v>7395.24</v>
      </c>
      <c r="D18" s="93">
        <f t="shared" si="0"/>
        <v>57.039999999999964</v>
      </c>
      <c r="E18" s="104">
        <f t="shared" ref="E18:E30" si="2">D18/B18</f>
        <v>7.773023357226563E-3</v>
      </c>
      <c r="G18" s="103"/>
    </row>
    <row r="19" spans="1:12" ht="14.5" x14ac:dyDescent="0.35">
      <c r="A19" s="93" t="s">
        <v>12</v>
      </c>
      <c r="B19" s="93">
        <v>62.5</v>
      </c>
      <c r="C19" s="93">
        <v>63.8</v>
      </c>
      <c r="D19" s="93">
        <f t="shared" ref="D19:D31" si="3">C19-B19</f>
        <v>1.2999999999999972</v>
      </c>
      <c r="E19" s="104">
        <f t="shared" si="2"/>
        <v>2.0799999999999954E-2</v>
      </c>
      <c r="G19" s="103"/>
    </row>
    <row r="20" spans="1:12" ht="14.5" x14ac:dyDescent="0.35">
      <c r="A20" s="93" t="s">
        <v>13</v>
      </c>
      <c r="B20" s="93">
        <v>15.6</v>
      </c>
      <c r="C20" s="93">
        <v>17.05</v>
      </c>
      <c r="D20" s="93">
        <f t="shared" si="3"/>
        <v>1.4500000000000011</v>
      </c>
      <c r="E20" s="104">
        <f t="shared" si="2"/>
        <v>9.2948717948718021E-2</v>
      </c>
      <c r="G20" s="103"/>
      <c r="H20" s="110"/>
    </row>
    <row r="21" spans="1:12" ht="14.5" x14ac:dyDescent="0.35">
      <c r="A21" s="94" t="s">
        <v>195</v>
      </c>
      <c r="B21" s="93">
        <v>1089.71</v>
      </c>
      <c r="C21" s="93"/>
      <c r="D21" s="93">
        <f t="shared" si="3"/>
        <v>-1089.71</v>
      </c>
      <c r="E21" s="104">
        <f t="shared" si="2"/>
        <v>-1</v>
      </c>
      <c r="G21" s="103"/>
      <c r="H21" s="110"/>
    </row>
    <row r="22" spans="1:12" ht="14.5" x14ac:dyDescent="0.35">
      <c r="A22" s="93" t="s">
        <v>16</v>
      </c>
      <c r="B22" s="93">
        <v>59.7</v>
      </c>
      <c r="C22" s="93">
        <v>61.53</v>
      </c>
      <c r="D22" s="93">
        <f t="shared" si="3"/>
        <v>1.8299999999999983</v>
      </c>
      <c r="E22" s="104">
        <f t="shared" si="2"/>
        <v>3.0653266331658262E-2</v>
      </c>
      <c r="G22" s="103"/>
    </row>
    <row r="23" spans="1:12" ht="14.5" x14ac:dyDescent="0.35">
      <c r="A23" s="93" t="s">
        <v>18</v>
      </c>
      <c r="B23" s="93">
        <v>595.66999999999996</v>
      </c>
      <c r="C23" s="93">
        <v>568.03</v>
      </c>
      <c r="D23" s="93">
        <f t="shared" si="3"/>
        <v>-27.639999999999986</v>
      </c>
      <c r="E23" s="104">
        <f t="shared" si="2"/>
        <v>-4.6401531049070771E-2</v>
      </c>
      <c r="G23" s="103"/>
    </row>
    <row r="24" spans="1:12" ht="14.5" x14ac:dyDescent="0.35">
      <c r="A24" s="93" t="s">
        <v>20</v>
      </c>
      <c r="B24" s="93">
        <v>187.58</v>
      </c>
      <c r="C24" s="93">
        <v>179.63</v>
      </c>
      <c r="D24" s="93">
        <f t="shared" si="3"/>
        <v>-7.9500000000000171</v>
      </c>
      <c r="E24" s="104">
        <f t="shared" si="2"/>
        <v>-4.2381917048725966E-2</v>
      </c>
      <c r="G24" s="103"/>
      <c r="H24" s="110"/>
    </row>
    <row r="25" spans="1:12" ht="14.5" x14ac:dyDescent="0.35">
      <c r="A25" s="93" t="s">
        <v>21</v>
      </c>
      <c r="B25" s="93">
        <v>5919.83</v>
      </c>
      <c r="C25" s="93">
        <v>6481.55</v>
      </c>
      <c r="D25" s="93">
        <f t="shared" si="3"/>
        <v>561.72000000000025</v>
      </c>
      <c r="E25" s="104">
        <f t="shared" si="2"/>
        <v>9.4887859955437956E-2</v>
      </c>
      <c r="G25" s="103"/>
      <c r="H25" s="110"/>
    </row>
    <row r="26" spans="1:12" ht="14.5" x14ac:dyDescent="0.35">
      <c r="A26" s="93" t="s">
        <v>14</v>
      </c>
      <c r="B26" s="93">
        <v>3374.83</v>
      </c>
      <c r="C26" s="93">
        <v>3546.2</v>
      </c>
      <c r="D26" s="93">
        <f t="shared" si="3"/>
        <v>171.36999999999989</v>
      </c>
      <c r="E26" s="104">
        <f t="shared" si="2"/>
        <v>5.0778854045981543E-2</v>
      </c>
      <c r="G26" s="103"/>
      <c r="H26" s="110"/>
    </row>
    <row r="27" spans="1:12" ht="14.5" x14ac:dyDescent="0.35">
      <c r="A27" s="93" t="s">
        <v>15</v>
      </c>
      <c r="B27" s="157">
        <v>94806.68</v>
      </c>
      <c r="C27" s="157">
        <v>97015.52</v>
      </c>
      <c r="D27" s="93">
        <f t="shared" si="3"/>
        <v>2208.8400000000111</v>
      </c>
      <c r="E27" s="104">
        <f t="shared" si="2"/>
        <v>2.3298358301335004E-2</v>
      </c>
      <c r="G27" s="103"/>
    </row>
    <row r="28" spans="1:12" ht="14.5" x14ac:dyDescent="0.35">
      <c r="A28" s="93" t="s">
        <v>17</v>
      </c>
      <c r="B28" s="157">
        <v>15490.82</v>
      </c>
      <c r="C28" s="157">
        <v>16489.12</v>
      </c>
      <c r="D28" s="93">
        <f t="shared" si="3"/>
        <v>998.29999999999927</v>
      </c>
      <c r="E28" s="104">
        <f t="shared" si="2"/>
        <v>6.4444619458492142E-2</v>
      </c>
      <c r="G28" s="103"/>
      <c r="H28" s="110"/>
    </row>
    <row r="29" spans="1:12" ht="14.5" x14ac:dyDescent="0.35">
      <c r="A29" s="93" t="s">
        <v>19</v>
      </c>
      <c r="B29" s="93">
        <v>1092.28</v>
      </c>
      <c r="C29" s="93">
        <v>1093.5999999999999</v>
      </c>
      <c r="D29" s="93">
        <f t="shared" si="3"/>
        <v>1.3199999999999363</v>
      </c>
      <c r="E29" s="104">
        <f t="shared" si="2"/>
        <v>1.2084813417804377E-3</v>
      </c>
      <c r="G29" s="103"/>
      <c r="H29" s="110"/>
    </row>
    <row r="30" spans="1:12" ht="14.5" x14ac:dyDescent="0.35">
      <c r="A30" s="93" t="s">
        <v>22</v>
      </c>
      <c r="B30" s="93">
        <v>4062.41</v>
      </c>
      <c r="C30" s="93">
        <v>4170.37</v>
      </c>
      <c r="D30" s="93">
        <f t="shared" si="3"/>
        <v>107.96000000000004</v>
      </c>
      <c r="E30" s="104">
        <f t="shared" si="2"/>
        <v>2.6575357977161349E-2</v>
      </c>
      <c r="G30" s="103"/>
      <c r="H30" s="110"/>
    </row>
    <row r="31" spans="1:12" ht="14.5" x14ac:dyDescent="0.35">
      <c r="A31" s="106" t="s">
        <v>102</v>
      </c>
      <c r="B31" s="107">
        <f>SUM(B4:B30)</f>
        <v>233401.63</v>
      </c>
      <c r="C31" s="107">
        <f>SUM(C4:C30)</f>
        <v>236483.30000000002</v>
      </c>
      <c r="D31" s="108">
        <f t="shared" si="3"/>
        <v>3081.6700000000128</v>
      </c>
      <c r="E31" s="109">
        <f>D31/B31</f>
        <v>1.3203292539130993E-2</v>
      </c>
      <c r="G31" s="103"/>
    </row>
    <row r="32" spans="1:12" ht="14.5" x14ac:dyDescent="0.35">
      <c r="G32" s="103"/>
      <c r="H32" s="110"/>
    </row>
    <row r="33" spans="1:8" s="102" customFormat="1" ht="28" x14ac:dyDescent="0.3">
      <c r="A33" s="99" t="s">
        <v>23</v>
      </c>
      <c r="B33" s="101" t="s">
        <v>167</v>
      </c>
      <c r="C33" s="101" t="s">
        <v>194</v>
      </c>
      <c r="D33" s="100" t="s">
        <v>192</v>
      </c>
      <c r="E33" s="100" t="s">
        <v>193</v>
      </c>
      <c r="H33" s="148"/>
    </row>
    <row r="34" spans="1:8" x14ac:dyDescent="0.3">
      <c r="A34" s="93" t="s">
        <v>24</v>
      </c>
      <c r="B34" s="93">
        <v>563.62</v>
      </c>
      <c r="C34" s="93">
        <v>566.32000000000005</v>
      </c>
      <c r="D34" s="93">
        <f>C34-B34</f>
        <v>2.7000000000000455</v>
      </c>
      <c r="E34" s="104">
        <f>D34/B34</f>
        <v>4.7904616585643612E-3</v>
      </c>
    </row>
    <row r="35" spans="1:8" x14ac:dyDescent="0.3">
      <c r="A35" s="93" t="s">
        <v>25</v>
      </c>
      <c r="B35" s="93">
        <v>120.77</v>
      </c>
      <c r="C35" s="93">
        <v>124.88</v>
      </c>
      <c r="D35" s="93">
        <f t="shared" ref="D35:D45" si="4">C35-B35</f>
        <v>4.1099999999999994</v>
      </c>
      <c r="E35" s="104">
        <f t="shared" ref="E35:E42" si="5">D35/B35</f>
        <v>3.4031630371781064E-2</v>
      </c>
    </row>
    <row r="36" spans="1:8" x14ac:dyDescent="0.3">
      <c r="A36" s="93" t="s">
        <v>26</v>
      </c>
      <c r="B36" s="93">
        <v>290.74</v>
      </c>
      <c r="C36" s="93">
        <v>345.21</v>
      </c>
      <c r="D36" s="93">
        <f t="shared" si="4"/>
        <v>54.46999999999997</v>
      </c>
      <c r="E36" s="104">
        <f t="shared" si="5"/>
        <v>0.18734952190960985</v>
      </c>
      <c r="H36" s="110"/>
    </row>
    <row r="37" spans="1:8" x14ac:dyDescent="0.3">
      <c r="A37" s="93" t="s">
        <v>27</v>
      </c>
      <c r="B37" s="93">
        <v>63.99</v>
      </c>
      <c r="C37" s="93">
        <v>60.46</v>
      </c>
      <c r="D37" s="93">
        <f t="shared" si="4"/>
        <v>-3.5300000000000011</v>
      </c>
      <c r="E37" s="104">
        <f t="shared" si="5"/>
        <v>-5.5164869510861088E-2</v>
      </c>
    </row>
    <row r="38" spans="1:8" x14ac:dyDescent="0.3">
      <c r="A38" s="93" t="s">
        <v>32</v>
      </c>
      <c r="B38" s="93">
        <v>42.28</v>
      </c>
      <c r="C38" s="93">
        <v>46.35</v>
      </c>
      <c r="D38" s="93">
        <f t="shared" si="4"/>
        <v>4.07</v>
      </c>
      <c r="E38" s="104">
        <f t="shared" si="5"/>
        <v>9.6263008514664142E-2</v>
      </c>
      <c r="H38" s="110"/>
    </row>
    <row r="39" spans="1:8" x14ac:dyDescent="0.3">
      <c r="A39" s="93" t="s">
        <v>28</v>
      </c>
      <c r="B39" s="93">
        <v>250.37</v>
      </c>
      <c r="C39" s="93">
        <v>245.8</v>
      </c>
      <c r="D39" s="93">
        <f t="shared" si="4"/>
        <v>-4.5699999999999932</v>
      </c>
      <c r="E39" s="104">
        <f t="shared" si="5"/>
        <v>-1.825298558133959E-2</v>
      </c>
    </row>
    <row r="40" spans="1:8" x14ac:dyDescent="0.3">
      <c r="A40" s="94" t="s">
        <v>161</v>
      </c>
      <c r="B40" s="93">
        <v>308.06</v>
      </c>
      <c r="C40" s="93">
        <v>306.5</v>
      </c>
      <c r="D40" s="93">
        <f t="shared" ref="D40" si="6">C40-B40</f>
        <v>-1.5600000000000023</v>
      </c>
      <c r="E40" s="104">
        <f t="shared" ref="E40" si="7">D40/B40</f>
        <v>-5.0639485814451806E-3</v>
      </c>
    </row>
    <row r="41" spans="1:8" x14ac:dyDescent="0.3">
      <c r="A41" s="93" t="s">
        <v>29</v>
      </c>
      <c r="B41" s="93">
        <v>275.04000000000002</v>
      </c>
      <c r="C41" s="93">
        <v>277.13</v>
      </c>
      <c r="D41" s="93">
        <f t="shared" si="4"/>
        <v>2.089999999999975</v>
      </c>
      <c r="E41" s="104">
        <f t="shared" si="5"/>
        <v>7.5988947062244575E-3</v>
      </c>
    </row>
    <row r="42" spans="1:8" x14ac:dyDescent="0.3">
      <c r="A42" s="93" t="s">
        <v>30</v>
      </c>
      <c r="B42" s="93">
        <v>131.22</v>
      </c>
      <c r="C42" s="93">
        <v>126.62</v>
      </c>
      <c r="D42" s="93">
        <f t="shared" si="4"/>
        <v>-4.5999999999999943</v>
      </c>
      <c r="E42" s="104">
        <f t="shared" si="5"/>
        <v>-3.5055631763450654E-2</v>
      </c>
    </row>
    <row r="43" spans="1:8" x14ac:dyDescent="0.3">
      <c r="A43" s="106" t="s">
        <v>104</v>
      </c>
      <c r="B43" s="108">
        <f>SUM(B34:B42)</f>
        <v>2046.09</v>
      </c>
      <c r="C43" s="108">
        <f>SUM(C34:C42)</f>
        <v>2099.27</v>
      </c>
      <c r="D43" s="108">
        <f t="shared" si="4"/>
        <v>53.180000000000064</v>
      </c>
      <c r="E43" s="109">
        <f>D43/B43</f>
        <v>2.5991036562419086E-2</v>
      </c>
    </row>
    <row r="44" spans="1:8" x14ac:dyDescent="0.3">
      <c r="A44" s="111"/>
      <c r="E44" s="112"/>
    </row>
    <row r="45" spans="1:8" x14ac:dyDescent="0.3">
      <c r="A45" s="113" t="s">
        <v>103</v>
      </c>
      <c r="B45" s="107">
        <f>B31+B43</f>
        <v>235447.72</v>
      </c>
      <c r="C45" s="107">
        <f>C31+C43</f>
        <v>238582.57</v>
      </c>
      <c r="D45" s="108">
        <f t="shared" si="4"/>
        <v>3134.8500000000058</v>
      </c>
      <c r="E45" s="109">
        <f>D45/B45</f>
        <v>1.3314420713014362E-2</v>
      </c>
    </row>
    <row r="48" spans="1:8" x14ac:dyDescent="0.3">
      <c r="A48" s="95" t="s">
        <v>196</v>
      </c>
    </row>
    <row r="49" spans="1:1" x14ac:dyDescent="0.3">
      <c r="A49" s="95" t="s">
        <v>197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zoomScaleNormal="100" workbookViewId="0">
      <selection activeCell="E17" sqref="E17"/>
    </sheetView>
  </sheetViews>
  <sheetFormatPr defaultColWidth="8.81640625" defaultRowHeight="14" x14ac:dyDescent="0.3"/>
  <cols>
    <col min="1" max="1" width="66.08984375" style="15" bestFit="1" customWidth="1"/>
    <col min="2" max="2" width="12" style="37" bestFit="1" customWidth="1"/>
    <col min="3" max="4" width="10.81640625" style="15" bestFit="1" customWidth="1"/>
    <col min="5" max="5" width="27.08984375" style="15" bestFit="1" customWidth="1"/>
    <col min="6" max="6" width="16" style="15" bestFit="1" customWidth="1"/>
    <col min="7" max="7" width="22" style="15" bestFit="1" customWidth="1"/>
    <col min="8" max="8" width="12.6328125" style="15" bestFit="1" customWidth="1"/>
    <col min="9" max="9" width="12.08984375" style="15" bestFit="1" customWidth="1"/>
    <col min="10" max="10" width="16" style="15" bestFit="1" customWidth="1"/>
    <col min="11" max="11" width="30" style="15" bestFit="1" customWidth="1"/>
    <col min="12" max="12" width="22.81640625" style="15" bestFit="1" customWidth="1"/>
    <col min="13" max="13" width="31.08984375" style="15" bestFit="1" customWidth="1"/>
    <col min="14" max="14" width="10" style="15" bestFit="1" customWidth="1"/>
    <col min="15" max="15" width="21" style="15" bestFit="1" customWidth="1"/>
    <col min="16" max="16" width="15.81640625" style="15" bestFit="1" customWidth="1"/>
    <col min="17" max="17" width="23.81640625" style="15" bestFit="1" customWidth="1"/>
    <col min="18" max="16384" width="8.81640625" style="15"/>
  </cols>
  <sheetData>
    <row r="1" spans="1:4" ht="28.5" x14ac:dyDescent="0.35">
      <c r="A1" s="28" t="s">
        <v>128</v>
      </c>
      <c r="B1" s="36" t="s">
        <v>33</v>
      </c>
      <c r="D1"/>
    </row>
    <row r="2" spans="1:4" ht="14.5" x14ac:dyDescent="0.35">
      <c r="A2" s="19" t="s">
        <v>105</v>
      </c>
      <c r="B2" s="62">
        <v>58726.99</v>
      </c>
      <c r="C2" s="27"/>
      <c r="D2"/>
    </row>
    <row r="3" spans="1:4" ht="14.5" x14ac:dyDescent="0.35">
      <c r="A3" s="19" t="s">
        <v>83</v>
      </c>
      <c r="B3" s="62">
        <v>37518.15</v>
      </c>
      <c r="C3" s="27"/>
      <c r="D3"/>
    </row>
    <row r="4" spans="1:4" ht="14.5" x14ac:dyDescent="0.35">
      <c r="A4" s="19" t="s">
        <v>106</v>
      </c>
      <c r="B4" s="62">
        <v>14586.48</v>
      </c>
      <c r="C4" s="27"/>
      <c r="D4"/>
    </row>
    <row r="5" spans="1:4" ht="14.5" x14ac:dyDescent="0.35">
      <c r="A5" s="19" t="s">
        <v>119</v>
      </c>
      <c r="B5" s="166">
        <v>14292.34</v>
      </c>
      <c r="C5" s="27"/>
      <c r="D5"/>
    </row>
    <row r="6" spans="1:4" ht="14.5" x14ac:dyDescent="0.35">
      <c r="A6" s="19" t="s">
        <v>60</v>
      </c>
      <c r="B6" s="62">
        <v>11927.49</v>
      </c>
      <c r="C6" s="27"/>
      <c r="D6"/>
    </row>
    <row r="7" spans="1:4" ht="14.5" x14ac:dyDescent="0.35">
      <c r="A7" s="93" t="s">
        <v>61</v>
      </c>
      <c r="B7" s="62">
        <v>10629.2</v>
      </c>
      <c r="C7" s="27"/>
      <c r="D7"/>
    </row>
    <row r="8" spans="1:4" ht="14.5" x14ac:dyDescent="0.35">
      <c r="A8" s="19" t="s">
        <v>120</v>
      </c>
      <c r="B8" s="84">
        <v>4915.63</v>
      </c>
      <c r="C8" s="27"/>
      <c r="D8"/>
    </row>
    <row r="9" spans="1:4" ht="14.5" x14ac:dyDescent="0.35">
      <c r="A9" s="19" t="s">
        <v>162</v>
      </c>
      <c r="B9" s="64">
        <v>4734.7299999999996</v>
      </c>
      <c r="C9" s="27"/>
      <c r="D9"/>
    </row>
    <row r="10" spans="1:4" ht="14.5" x14ac:dyDescent="0.35">
      <c r="A10" s="19" t="s">
        <v>84</v>
      </c>
      <c r="B10" s="64">
        <v>4327.08</v>
      </c>
      <c r="C10" s="27"/>
      <c r="D10"/>
    </row>
    <row r="11" spans="1:4" ht="14.5" x14ac:dyDescent="0.35">
      <c r="A11" s="19" t="s">
        <v>121</v>
      </c>
      <c r="B11" s="202">
        <v>3799.91</v>
      </c>
      <c r="C11" s="27"/>
      <c r="D11"/>
    </row>
    <row r="12" spans="1:4" ht="14.5" x14ac:dyDescent="0.35">
      <c r="A12" s="19" t="s">
        <v>122</v>
      </c>
      <c r="B12" s="202">
        <v>3164.05</v>
      </c>
      <c r="C12" s="27"/>
      <c r="D12"/>
    </row>
    <row r="13" spans="1:4" ht="14.5" x14ac:dyDescent="0.35">
      <c r="A13" s="19" t="s">
        <v>85</v>
      </c>
      <c r="B13" s="57">
        <v>2608.2399999999998</v>
      </c>
      <c r="C13" s="27"/>
      <c r="D13"/>
    </row>
    <row r="14" spans="1:4" ht="14.5" x14ac:dyDescent="0.35">
      <c r="A14" s="19" t="s">
        <v>123</v>
      </c>
      <c r="B14" s="202">
        <v>2274.5</v>
      </c>
      <c r="C14" s="27"/>
      <c r="D14"/>
    </row>
    <row r="15" spans="1:4" ht="14.5" x14ac:dyDescent="0.35">
      <c r="A15" s="19" t="s">
        <v>158</v>
      </c>
      <c r="B15" s="57">
        <v>1966.39</v>
      </c>
      <c r="C15" s="27"/>
      <c r="D15"/>
    </row>
    <row r="16" spans="1:4" x14ac:dyDescent="0.3">
      <c r="A16" s="19" t="s">
        <v>88</v>
      </c>
      <c r="B16" s="57">
        <v>1758.57</v>
      </c>
      <c r="C16" s="27"/>
    </row>
    <row r="17" spans="1:6" x14ac:dyDescent="0.3">
      <c r="A17" s="19" t="s">
        <v>124</v>
      </c>
      <c r="B17" s="202">
        <v>1267.6099999999999</v>
      </c>
      <c r="C17" s="27"/>
    </row>
    <row r="18" spans="1:6" x14ac:dyDescent="0.3">
      <c r="A18" s="19" t="s">
        <v>125</v>
      </c>
      <c r="B18" s="202">
        <v>1183.53</v>
      </c>
      <c r="C18" s="27"/>
    </row>
    <row r="19" spans="1:6" x14ac:dyDescent="0.3">
      <c r="A19" s="19" t="s">
        <v>126</v>
      </c>
      <c r="B19" s="202">
        <v>1147.04</v>
      </c>
      <c r="C19" s="27"/>
    </row>
    <row r="20" spans="1:6" x14ac:dyDescent="0.3">
      <c r="A20" s="19" t="s">
        <v>127</v>
      </c>
      <c r="B20" s="202">
        <v>1075.56</v>
      </c>
      <c r="C20" s="27"/>
    </row>
    <row r="21" spans="1:6" x14ac:dyDescent="0.3">
      <c r="A21" s="19" t="s">
        <v>87</v>
      </c>
      <c r="B21" s="57">
        <v>1064.19</v>
      </c>
      <c r="C21" s="79"/>
    </row>
    <row r="22" spans="1:6" x14ac:dyDescent="0.3">
      <c r="A22" s="19" t="s">
        <v>62</v>
      </c>
      <c r="B22" s="203">
        <v>35742.74</v>
      </c>
      <c r="C22" s="85"/>
      <c r="D22" s="35"/>
    </row>
    <row r="23" spans="1:6" x14ac:dyDescent="0.3">
      <c r="A23" s="8" t="s">
        <v>4</v>
      </c>
      <c r="B23" s="86">
        <v>218710.42</v>
      </c>
    </row>
    <row r="25" spans="1:6" x14ac:dyDescent="0.3">
      <c r="F25" s="22"/>
    </row>
    <row r="26" spans="1:6" x14ac:dyDescent="0.3">
      <c r="A26" s="29" t="s">
        <v>159</v>
      </c>
      <c r="B26" s="36" t="s">
        <v>33</v>
      </c>
      <c r="C26" s="85"/>
      <c r="F26" s="22"/>
    </row>
    <row r="27" spans="1:6" x14ac:dyDescent="0.3">
      <c r="A27" s="19" t="s">
        <v>107</v>
      </c>
      <c r="B27" s="84">
        <v>4877.3100000000004</v>
      </c>
      <c r="C27" s="85"/>
      <c r="F27" s="22"/>
    </row>
    <row r="28" spans="1:6" x14ac:dyDescent="0.3">
      <c r="A28" s="19" t="s">
        <v>108</v>
      </c>
      <c r="B28" s="84">
        <v>4203.18</v>
      </c>
      <c r="C28" s="85"/>
      <c r="F28" s="22"/>
    </row>
    <row r="29" spans="1:6" x14ac:dyDescent="0.3">
      <c r="A29" s="19" t="s">
        <v>109</v>
      </c>
      <c r="B29" s="84">
        <v>3153.89</v>
      </c>
      <c r="C29" s="85"/>
      <c r="F29" s="22"/>
    </row>
    <row r="30" spans="1:6" x14ac:dyDescent="0.3">
      <c r="A30" s="19" t="s">
        <v>110</v>
      </c>
      <c r="B30" s="84">
        <v>1443.07</v>
      </c>
      <c r="C30" s="85"/>
      <c r="F30" s="22"/>
    </row>
    <row r="31" spans="1:6" x14ac:dyDescent="0.3">
      <c r="A31" s="19" t="s">
        <v>111</v>
      </c>
      <c r="B31" s="84">
        <v>1339.23</v>
      </c>
      <c r="C31" s="85"/>
      <c r="F31" s="22"/>
    </row>
    <row r="32" spans="1:6" x14ac:dyDescent="0.3">
      <c r="A32" s="19" t="s">
        <v>112</v>
      </c>
      <c r="B32" s="84">
        <v>1028.67</v>
      </c>
      <c r="C32" s="85"/>
      <c r="F32" s="22"/>
    </row>
    <row r="33" spans="1:3" x14ac:dyDescent="0.3">
      <c r="A33" s="19" t="s">
        <v>113</v>
      </c>
      <c r="B33" s="84">
        <v>1027.3699999999999</v>
      </c>
      <c r="C33" s="85"/>
    </row>
    <row r="34" spans="1:3" x14ac:dyDescent="0.3">
      <c r="A34" s="19" t="s">
        <v>114</v>
      </c>
      <c r="B34" s="84">
        <v>1011.89</v>
      </c>
      <c r="C34" s="85"/>
    </row>
    <row r="35" spans="1:3" x14ac:dyDescent="0.3">
      <c r="A35" s="19" t="s">
        <v>115</v>
      </c>
      <c r="B35" s="84">
        <v>833.95</v>
      </c>
      <c r="C35" s="85"/>
    </row>
    <row r="36" spans="1:3" x14ac:dyDescent="0.3">
      <c r="A36" s="19" t="s">
        <v>116</v>
      </c>
      <c r="B36" s="84">
        <v>390.15</v>
      </c>
      <c r="C36" s="85"/>
    </row>
    <row r="37" spans="1:3" x14ac:dyDescent="0.3">
      <c r="A37" s="19" t="s">
        <v>117</v>
      </c>
      <c r="B37" s="84">
        <v>284.70999999999998</v>
      </c>
      <c r="C37" s="85"/>
    </row>
    <row r="38" spans="1:3" x14ac:dyDescent="0.3">
      <c r="A38" s="19" t="s">
        <v>118</v>
      </c>
      <c r="B38" s="84">
        <v>278.73</v>
      </c>
      <c r="C38" s="85"/>
    </row>
    <row r="39" spans="1:3" x14ac:dyDescent="0.3">
      <c r="A39" s="8" t="s">
        <v>4</v>
      </c>
      <c r="B39" s="87">
        <f>SUM(B27:B38)</f>
        <v>19872.150000000001</v>
      </c>
    </row>
  </sheetData>
  <sortState xmlns:xlrd2="http://schemas.microsoft.com/office/spreadsheetml/2017/richdata2" ref="E25:F36">
    <sortCondition descending="1" ref="F25:F3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6"/>
  <sheetViews>
    <sheetView topLeftCell="A10" zoomScale="122" zoomScaleNormal="122" workbookViewId="0">
      <selection activeCell="E38" sqref="E38"/>
    </sheetView>
  </sheetViews>
  <sheetFormatPr defaultColWidth="8.81640625" defaultRowHeight="14" x14ac:dyDescent="0.3"/>
  <cols>
    <col min="1" max="1" width="48.36328125" style="15" bestFit="1" customWidth="1"/>
    <col min="2" max="2" width="15.08984375" style="15" customWidth="1"/>
    <col min="3" max="3" width="14" style="15" bestFit="1" customWidth="1"/>
    <col min="4" max="4" width="13" style="15" customWidth="1"/>
    <col min="5" max="5" width="9.08984375" style="15" customWidth="1"/>
    <col min="6" max="6" width="12.08984375" style="15" customWidth="1"/>
    <col min="7" max="7" width="12.81640625" style="15" bestFit="1" customWidth="1"/>
    <col min="8" max="8" width="8.81640625" style="15"/>
    <col min="9" max="9" width="25.7265625" style="15" customWidth="1"/>
    <col min="10" max="10" width="13" style="15" customWidth="1"/>
    <col min="11" max="16384" width="8.81640625" style="15"/>
  </cols>
  <sheetData>
    <row r="1" spans="1:12" ht="42" x14ac:dyDescent="0.3">
      <c r="A1" s="21"/>
      <c r="B1" s="207" t="s">
        <v>129</v>
      </c>
      <c r="C1" s="208"/>
      <c r="D1" s="208" t="s">
        <v>130</v>
      </c>
      <c r="E1" s="208"/>
      <c r="F1" s="38" t="s">
        <v>4</v>
      </c>
      <c r="G1" s="39" t="s">
        <v>131</v>
      </c>
    </row>
    <row r="2" spans="1:12" x14ac:dyDescent="0.3">
      <c r="A2" s="19" t="s">
        <v>147</v>
      </c>
      <c r="B2" s="64">
        <v>5328.4</v>
      </c>
      <c r="C2" s="72">
        <f>B2/$F2</f>
        <v>0.98759665784420569</v>
      </c>
      <c r="D2" s="43">
        <v>66.92</v>
      </c>
      <c r="E2" s="72">
        <f>D2/$F2</f>
        <v>1.2403342155794281E-2</v>
      </c>
      <c r="F2" s="64">
        <v>5395.32</v>
      </c>
      <c r="G2" s="72">
        <f>F2/F$21</f>
        <v>2.2614442516218244E-2</v>
      </c>
      <c r="I2" s="22"/>
      <c r="L2" s="22"/>
    </row>
    <row r="3" spans="1:12" x14ac:dyDescent="0.3">
      <c r="A3" s="19" t="s">
        <v>148</v>
      </c>
      <c r="B3" s="64">
        <v>9205.86</v>
      </c>
      <c r="C3" s="72">
        <f t="shared" ref="C3:E21" si="0">B3/$F3</f>
        <v>0.92941263176386135</v>
      </c>
      <c r="D3" s="43">
        <v>699.17</v>
      </c>
      <c r="E3" s="72">
        <f t="shared" si="0"/>
        <v>7.0587368236138606E-2</v>
      </c>
      <c r="F3" s="64">
        <v>9905.0300000000007</v>
      </c>
      <c r="G3" s="72">
        <f t="shared" ref="G3:G21" si="1">F3/F$21</f>
        <v>4.1516857490643225E-2</v>
      </c>
      <c r="I3" s="22"/>
      <c r="L3" s="22"/>
    </row>
    <row r="4" spans="1:12" x14ac:dyDescent="0.3">
      <c r="A4" s="19" t="s">
        <v>149</v>
      </c>
      <c r="B4" s="62">
        <v>17856.68</v>
      </c>
      <c r="C4" s="72">
        <f t="shared" si="0"/>
        <v>0.94730498387796702</v>
      </c>
      <c r="D4" s="43">
        <v>993.3</v>
      </c>
      <c r="E4" s="72">
        <f t="shared" si="0"/>
        <v>5.269501612203302E-2</v>
      </c>
      <c r="F4" s="62">
        <v>18849.98</v>
      </c>
      <c r="G4" s="72">
        <f t="shared" si="1"/>
        <v>7.9009547004044917E-2</v>
      </c>
      <c r="I4" s="22"/>
      <c r="L4" s="22"/>
    </row>
    <row r="5" spans="1:12" x14ac:dyDescent="0.3">
      <c r="A5" s="19" t="s">
        <v>150</v>
      </c>
      <c r="B5" s="64">
        <v>3668.89</v>
      </c>
      <c r="C5" s="72">
        <f t="shared" si="0"/>
        <v>0.99377012857912883</v>
      </c>
      <c r="D5" s="43">
        <v>23</v>
      </c>
      <c r="E5" s="72">
        <f t="shared" si="0"/>
        <v>6.2298714208711527E-3</v>
      </c>
      <c r="F5" s="64">
        <v>3691.89</v>
      </c>
      <c r="G5" s="72">
        <f t="shared" si="1"/>
        <v>1.547452869916909E-2</v>
      </c>
      <c r="I5" s="22"/>
      <c r="L5" s="22"/>
    </row>
    <row r="6" spans="1:12" x14ac:dyDescent="0.3">
      <c r="A6" s="19" t="s">
        <v>40</v>
      </c>
      <c r="B6" s="62">
        <v>34628.699999999997</v>
      </c>
      <c r="C6" s="72">
        <f t="shared" si="0"/>
        <v>0.72818945496663623</v>
      </c>
      <c r="D6" s="62">
        <v>12925.82</v>
      </c>
      <c r="E6" s="72">
        <f t="shared" si="0"/>
        <v>0.27181054503336383</v>
      </c>
      <c r="F6" s="62">
        <v>47554.52</v>
      </c>
      <c r="G6" s="72">
        <f t="shared" si="1"/>
        <v>0.1993244068797311</v>
      </c>
      <c r="I6" s="22"/>
      <c r="L6" s="22"/>
    </row>
    <row r="7" spans="1:12" x14ac:dyDescent="0.3">
      <c r="A7" s="93" t="s">
        <v>41</v>
      </c>
      <c r="B7" s="62">
        <v>13582.34</v>
      </c>
      <c r="C7" s="72">
        <f t="shared" si="0"/>
        <v>0.95555937025556459</v>
      </c>
      <c r="D7" s="43">
        <v>631.67999999999995</v>
      </c>
      <c r="E7" s="72">
        <f t="shared" si="0"/>
        <v>4.4440629744435418E-2</v>
      </c>
      <c r="F7" s="56">
        <v>14214.02</v>
      </c>
      <c r="G7" s="142">
        <f t="shared" si="1"/>
        <v>5.9577956120188694E-2</v>
      </c>
      <c r="I7" s="22"/>
      <c r="L7" s="22"/>
    </row>
    <row r="8" spans="1:12" x14ac:dyDescent="0.3">
      <c r="A8" s="19" t="s">
        <v>42</v>
      </c>
      <c r="B8" s="62">
        <v>10217.56</v>
      </c>
      <c r="C8" s="72">
        <f t="shared" si="0"/>
        <v>0.96411994553591729</v>
      </c>
      <c r="D8" s="62">
        <v>380.25</v>
      </c>
      <c r="E8" s="72">
        <f t="shared" si="0"/>
        <v>3.5880054464082677E-2</v>
      </c>
      <c r="F8" s="56">
        <v>10597.81</v>
      </c>
      <c r="G8" s="142">
        <f t="shared" si="1"/>
        <v>4.4420639562213711E-2</v>
      </c>
      <c r="I8" s="22"/>
      <c r="L8" s="22"/>
    </row>
    <row r="9" spans="1:12" x14ac:dyDescent="0.3">
      <c r="A9" s="19" t="s">
        <v>151</v>
      </c>
      <c r="B9" s="64">
        <v>4875.3500000000004</v>
      </c>
      <c r="C9" s="72">
        <f t="shared" si="0"/>
        <v>0.97756082498205432</v>
      </c>
      <c r="D9" s="43">
        <v>111.91</v>
      </c>
      <c r="E9" s="72">
        <f t="shared" si="0"/>
        <v>2.2439175017945723E-2</v>
      </c>
      <c r="F9" s="57">
        <v>4987.26</v>
      </c>
      <c r="G9" s="142">
        <f t="shared" si="1"/>
        <v>2.0904062147089442E-2</v>
      </c>
      <c r="I9" s="22"/>
      <c r="L9" s="22"/>
    </row>
    <row r="10" spans="1:12" x14ac:dyDescent="0.3">
      <c r="A10" s="19" t="s">
        <v>43</v>
      </c>
      <c r="B10" s="62">
        <v>20315.439999999999</v>
      </c>
      <c r="C10" s="72">
        <f t="shared" si="0"/>
        <v>0.96706205152665381</v>
      </c>
      <c r="D10" s="43">
        <v>691.94</v>
      </c>
      <c r="E10" s="72">
        <f t="shared" si="0"/>
        <v>3.2937948473346038E-2</v>
      </c>
      <c r="F10" s="56">
        <v>21007.38</v>
      </c>
      <c r="G10" s="142">
        <f t="shared" si="1"/>
        <v>8.8052272604100007E-2</v>
      </c>
      <c r="I10" s="22"/>
      <c r="L10" s="22"/>
    </row>
    <row r="11" spans="1:12" x14ac:dyDescent="0.3">
      <c r="A11" s="19" t="s">
        <v>44</v>
      </c>
      <c r="B11" s="62">
        <v>16429.599999999999</v>
      </c>
      <c r="C11" s="72">
        <f t="shared" si="0"/>
        <v>0.96740421993996406</v>
      </c>
      <c r="D11" s="43">
        <v>553.58000000000004</v>
      </c>
      <c r="E11" s="72">
        <f t="shared" si="0"/>
        <v>3.259578006003587E-2</v>
      </c>
      <c r="F11" s="56">
        <v>16983.18</v>
      </c>
      <c r="G11" s="142">
        <f t="shared" si="1"/>
        <v>7.118486908146085E-2</v>
      </c>
      <c r="I11" s="22"/>
      <c r="L11" s="22"/>
    </row>
    <row r="12" spans="1:12" x14ac:dyDescent="0.3">
      <c r="A12" s="19" t="s">
        <v>152</v>
      </c>
      <c r="B12" s="62">
        <v>10644.34</v>
      </c>
      <c r="C12" s="72">
        <f t="shared" si="0"/>
        <v>0.97303933443456458</v>
      </c>
      <c r="D12" s="43">
        <v>294.93</v>
      </c>
      <c r="E12" s="72">
        <f t="shared" si="0"/>
        <v>2.6960665565435353E-2</v>
      </c>
      <c r="F12" s="56">
        <v>10939.27</v>
      </c>
      <c r="G12" s="142">
        <f t="shared" si="1"/>
        <v>4.5851866540703938E-2</v>
      </c>
      <c r="I12" s="22"/>
      <c r="L12" s="22"/>
    </row>
    <row r="13" spans="1:12" x14ac:dyDescent="0.3">
      <c r="A13" s="19" t="s">
        <v>153</v>
      </c>
      <c r="B13" s="64">
        <v>6745.76</v>
      </c>
      <c r="C13" s="72">
        <f t="shared" si="0"/>
        <v>0.97000721851390648</v>
      </c>
      <c r="D13" s="43">
        <v>208.58</v>
      </c>
      <c r="E13" s="72">
        <f t="shared" si="0"/>
        <v>2.9992781486093578E-2</v>
      </c>
      <c r="F13" s="57">
        <v>6954.34</v>
      </c>
      <c r="G13" s="142">
        <f t="shared" si="1"/>
        <v>2.9149062922725101E-2</v>
      </c>
      <c r="I13" s="22"/>
      <c r="L13" s="22"/>
    </row>
    <row r="14" spans="1:12" x14ac:dyDescent="0.3">
      <c r="A14" s="19" t="s">
        <v>154</v>
      </c>
      <c r="B14" s="64">
        <v>9918.86</v>
      </c>
      <c r="C14" s="72">
        <f t="shared" si="0"/>
        <v>0.98480329470448535</v>
      </c>
      <c r="D14" s="43">
        <v>153.06</v>
      </c>
      <c r="E14" s="72">
        <f t="shared" si="0"/>
        <v>1.5196705295514659E-2</v>
      </c>
      <c r="F14" s="57">
        <v>10071.92</v>
      </c>
      <c r="G14" s="142">
        <f t="shared" si="1"/>
        <v>4.2216375649256926E-2</v>
      </c>
      <c r="I14" s="22"/>
      <c r="L14" s="22"/>
    </row>
    <row r="15" spans="1:12" x14ac:dyDescent="0.3">
      <c r="A15" s="19" t="s">
        <v>155</v>
      </c>
      <c r="B15" s="64">
        <v>3848.87</v>
      </c>
      <c r="C15" s="72">
        <f t="shared" si="0"/>
        <v>0.98801202391434362</v>
      </c>
      <c r="D15" s="43">
        <v>46.7</v>
      </c>
      <c r="E15" s="72">
        <f t="shared" si="0"/>
        <v>1.1987976085656271E-2</v>
      </c>
      <c r="F15" s="57">
        <v>3895.57</v>
      </c>
      <c r="G15" s="142">
        <f t="shared" si="1"/>
        <v>1.6328251861410317E-2</v>
      </c>
      <c r="I15" s="22"/>
      <c r="L15" s="22"/>
    </row>
    <row r="16" spans="1:12" x14ac:dyDescent="0.3">
      <c r="A16" s="19" t="s">
        <v>156</v>
      </c>
      <c r="B16" s="64">
        <v>6014.96</v>
      </c>
      <c r="C16" s="72">
        <f t="shared" si="0"/>
        <v>0.96801895173230679</v>
      </c>
      <c r="D16" s="43">
        <v>198.72</v>
      </c>
      <c r="E16" s="72">
        <f t="shared" si="0"/>
        <v>3.198104826769322E-2</v>
      </c>
      <c r="F16" s="57">
        <v>6213.68</v>
      </c>
      <c r="G16" s="142">
        <f t="shared" si="1"/>
        <v>2.6044592197344178E-2</v>
      </c>
      <c r="I16" s="22"/>
      <c r="L16" s="22"/>
    </row>
    <row r="17" spans="1:15" x14ac:dyDescent="0.3">
      <c r="A17" s="19" t="s">
        <v>45</v>
      </c>
      <c r="B17" s="62">
        <v>13254.57</v>
      </c>
      <c r="C17" s="72">
        <f t="shared" si="0"/>
        <v>0.95779841573340618</v>
      </c>
      <c r="D17" s="43">
        <v>584.01</v>
      </c>
      <c r="E17" s="72">
        <f t="shared" si="0"/>
        <v>4.2201584266593824E-2</v>
      </c>
      <c r="F17" s="56">
        <v>13838.58</v>
      </c>
      <c r="G17" s="142">
        <f t="shared" si="1"/>
        <v>5.8004302231579867E-2</v>
      </c>
      <c r="I17" s="22"/>
      <c r="L17" s="22"/>
    </row>
    <row r="18" spans="1:15" x14ac:dyDescent="0.3">
      <c r="A18" s="19" t="s">
        <v>46</v>
      </c>
      <c r="B18" s="64">
        <v>7817.51</v>
      </c>
      <c r="C18" s="72">
        <f t="shared" si="0"/>
        <v>0.94343272702697489</v>
      </c>
      <c r="D18" s="43">
        <v>468.73</v>
      </c>
      <c r="E18" s="72">
        <f t="shared" si="0"/>
        <v>5.6567272973025162E-2</v>
      </c>
      <c r="F18" s="57">
        <v>8286.24</v>
      </c>
      <c r="G18" s="142">
        <f t="shared" si="1"/>
        <v>3.4731711586261475E-2</v>
      </c>
      <c r="I18" s="22"/>
      <c r="L18" s="22"/>
    </row>
    <row r="19" spans="1:15" x14ac:dyDescent="0.3">
      <c r="A19" s="19" t="s">
        <v>47</v>
      </c>
      <c r="B19" s="62">
        <v>12552.15</v>
      </c>
      <c r="C19" s="72">
        <f t="shared" si="0"/>
        <v>0.96144831357914629</v>
      </c>
      <c r="D19" s="43">
        <v>503.31</v>
      </c>
      <c r="E19" s="72">
        <f t="shared" si="0"/>
        <v>3.8551686420853805E-2</v>
      </c>
      <c r="F19" s="56">
        <v>13055.46</v>
      </c>
      <c r="G19" s="142">
        <f t="shared" si="1"/>
        <v>5.4721860740935963E-2</v>
      </c>
      <c r="I19" s="22"/>
      <c r="L19" s="22"/>
    </row>
    <row r="20" spans="1:15" x14ac:dyDescent="0.3">
      <c r="A20" s="19" t="s">
        <v>48</v>
      </c>
      <c r="B20" s="62">
        <v>11801.18</v>
      </c>
      <c r="C20" s="72">
        <f t="shared" si="0"/>
        <v>0.97232608226374428</v>
      </c>
      <c r="D20" s="43">
        <v>335.88</v>
      </c>
      <c r="E20" s="72">
        <f t="shared" si="0"/>
        <v>2.7673917736255733E-2</v>
      </c>
      <c r="F20" s="56">
        <v>12137.06</v>
      </c>
      <c r="G20" s="142">
        <f t="shared" si="1"/>
        <v>5.0872394164922896E-2</v>
      </c>
      <c r="I20" s="22"/>
      <c r="L20" s="22"/>
    </row>
    <row r="21" spans="1:15" x14ac:dyDescent="0.3">
      <c r="A21" s="29" t="s">
        <v>160</v>
      </c>
      <c r="B21" s="141">
        <v>218707.02</v>
      </c>
      <c r="C21" s="63">
        <f t="shared" si="0"/>
        <v>0.91670880164353441</v>
      </c>
      <c r="D21" s="141">
        <v>19871.490000000002</v>
      </c>
      <c r="E21" s="63">
        <f t="shared" si="0"/>
        <v>8.3291198356465548E-2</v>
      </c>
      <c r="F21" s="141">
        <v>238578.51</v>
      </c>
      <c r="G21" s="63">
        <f t="shared" si="1"/>
        <v>1</v>
      </c>
      <c r="I21" s="22"/>
      <c r="L21" s="22"/>
    </row>
    <row r="23" spans="1:15" x14ac:dyDescent="0.3">
      <c r="A23" s="186" t="s">
        <v>212</v>
      </c>
      <c r="B23" s="170" t="s">
        <v>33</v>
      </c>
      <c r="C23" s="170" t="s">
        <v>59</v>
      </c>
      <c r="D23" s="171"/>
      <c r="E23" s="171"/>
      <c r="F23" s="171"/>
      <c r="G23" s="171"/>
      <c r="H23" s="171"/>
      <c r="L23" s="171"/>
      <c r="M23" s="171"/>
    </row>
    <row r="24" spans="1:15" ht="14.5" x14ac:dyDescent="0.3">
      <c r="A24" s="172" t="s">
        <v>39</v>
      </c>
      <c r="B24" s="187">
        <f>B2+B3+B4+B5+B6</f>
        <v>70688.53</v>
      </c>
      <c r="C24" s="188">
        <f>B24/B26</f>
        <v>0.82776614189253606</v>
      </c>
      <c r="D24" s="171"/>
      <c r="E24" s="173"/>
      <c r="F24" s="173"/>
      <c r="G24" s="173"/>
      <c r="H24" s="171"/>
      <c r="L24" s="171"/>
      <c r="M24" s="171"/>
      <c r="N24" s="171"/>
      <c r="O24" s="171"/>
    </row>
    <row r="25" spans="1:15" ht="14.5" x14ac:dyDescent="0.3">
      <c r="A25" s="172" t="s">
        <v>38</v>
      </c>
      <c r="B25" s="189">
        <f>D2+D3+D4+D5+D6</f>
        <v>14708.21</v>
      </c>
      <c r="C25" s="188">
        <f>B25/B26</f>
        <v>0.17223385810746406</v>
      </c>
      <c r="D25" s="171"/>
      <c r="E25" s="173"/>
      <c r="F25" s="173"/>
      <c r="G25" s="173"/>
      <c r="H25" s="171"/>
      <c r="L25" s="171"/>
      <c r="M25" s="171"/>
      <c r="N25" s="171"/>
      <c r="O25" s="171"/>
    </row>
    <row r="26" spans="1:15" ht="14.5" x14ac:dyDescent="0.3">
      <c r="A26" s="172" t="s">
        <v>4</v>
      </c>
      <c r="B26" s="190">
        <f>SUM(B24:B25)</f>
        <v>85396.739999999991</v>
      </c>
      <c r="C26" s="191">
        <f>SUM(C24:C25)</f>
        <v>1</v>
      </c>
      <c r="D26" s="171"/>
      <c r="E26" s="173"/>
      <c r="F26" s="173"/>
      <c r="G26" s="173"/>
      <c r="H26" s="171"/>
      <c r="L26" s="171"/>
      <c r="M26" s="171"/>
      <c r="N26" s="171"/>
      <c r="O26" s="171"/>
    </row>
    <row r="27" spans="1:15" ht="14.5" x14ac:dyDescent="0.3">
      <c r="A27" s="171"/>
      <c r="B27" s="171"/>
      <c r="C27" s="171"/>
      <c r="D27" s="171"/>
      <c r="E27" s="173"/>
      <c r="F27" s="173"/>
      <c r="G27" s="173"/>
      <c r="H27" s="171"/>
      <c r="L27" s="171"/>
      <c r="M27" s="171"/>
      <c r="N27" s="171"/>
      <c r="O27" s="171"/>
    </row>
    <row r="28" spans="1:15" ht="14.5" thickBot="1" x14ac:dyDescent="0.35">
      <c r="A28" s="171"/>
      <c r="B28" s="171"/>
      <c r="C28" s="171"/>
      <c r="D28" s="171"/>
      <c r="E28" s="171"/>
      <c r="F28" s="171"/>
      <c r="G28" s="171"/>
      <c r="H28" s="171"/>
      <c r="L28" s="171"/>
      <c r="M28" s="171"/>
      <c r="N28" s="171"/>
      <c r="O28" s="171"/>
    </row>
    <row r="29" spans="1:15" ht="14.5" x14ac:dyDescent="0.3">
      <c r="A29" s="192" t="s">
        <v>66</v>
      </c>
      <c r="B29" s="182" t="s">
        <v>33</v>
      </c>
      <c r="C29" s="183" t="s">
        <v>59</v>
      </c>
      <c r="D29" s="173"/>
      <c r="E29" s="173"/>
      <c r="F29" s="173"/>
      <c r="G29" s="171"/>
      <c r="H29" s="171"/>
      <c r="L29" s="171"/>
      <c r="M29" s="171"/>
      <c r="N29" s="171"/>
      <c r="O29" s="171"/>
    </row>
    <row r="30" spans="1:15" ht="14.5" x14ac:dyDescent="0.3">
      <c r="A30" s="184" t="s">
        <v>39</v>
      </c>
      <c r="B30" s="189">
        <f>SUM(B7:B20)</f>
        <v>148018.49</v>
      </c>
      <c r="C30" s="193">
        <f>B30/B32</f>
        <v>0.96629311699427423</v>
      </c>
      <c r="D30" s="173"/>
      <c r="E30" s="173"/>
      <c r="F30" s="173"/>
      <c r="G30" s="171"/>
      <c r="H30" s="171"/>
      <c r="L30" s="171"/>
      <c r="M30" s="171"/>
      <c r="N30" s="171"/>
      <c r="O30" s="171"/>
    </row>
    <row r="31" spans="1:15" ht="14.5" x14ac:dyDescent="0.35">
      <c r="A31" s="184" t="s">
        <v>38</v>
      </c>
      <c r="B31" s="19">
        <f>SUM(D7:D20)</f>
        <v>5163.2800000000007</v>
      </c>
      <c r="C31" s="194">
        <f>B31/B32</f>
        <v>3.3706883005725816E-2</v>
      </c>
      <c r="D31"/>
      <c r="E31"/>
      <c r="F31"/>
    </row>
    <row r="32" spans="1:15" ht="15" thickBot="1" x14ac:dyDescent="0.4">
      <c r="A32" s="185" t="s">
        <v>4</v>
      </c>
      <c r="B32" s="195">
        <f>SUM(B30:B31)</f>
        <v>153181.76999999999</v>
      </c>
      <c r="C32" s="196">
        <f>SUM(C30:C31)</f>
        <v>1</v>
      </c>
      <c r="D32"/>
      <c r="E32"/>
      <c r="F32"/>
    </row>
    <row r="36" spans="10:10" x14ac:dyDescent="0.3">
      <c r="J36" s="35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8"/>
  <sheetViews>
    <sheetView topLeftCell="A28" workbookViewId="0">
      <selection activeCell="L52" sqref="L52"/>
    </sheetView>
  </sheetViews>
  <sheetFormatPr defaultColWidth="8.81640625" defaultRowHeight="14" x14ac:dyDescent="0.3"/>
  <cols>
    <col min="1" max="1" width="21.6328125" style="95" customWidth="1"/>
    <col min="2" max="2" width="10.7265625" style="95" bestFit="1" customWidth="1"/>
    <col min="3" max="3" width="11" style="95" bestFit="1" customWidth="1"/>
    <col min="4" max="4" width="11.36328125" style="95" customWidth="1"/>
    <col min="5" max="5" width="9" style="95" bestFit="1" customWidth="1"/>
    <col min="6" max="6" width="10.36328125" style="95" customWidth="1"/>
    <col min="7" max="7" width="9" style="95" bestFit="1" customWidth="1"/>
    <col min="8" max="8" width="8.6328125" style="95" bestFit="1" customWidth="1"/>
    <col min="9" max="9" width="10.36328125" style="95" bestFit="1" customWidth="1"/>
    <col min="10" max="10" width="11" style="95" bestFit="1" customWidth="1"/>
    <col min="11" max="11" width="8.1796875" style="95" bestFit="1" customWidth="1"/>
    <col min="12" max="12" width="8.81640625" style="95"/>
    <col min="13" max="14" width="8.81640625" style="15"/>
    <col min="15" max="15" width="9.1796875" style="15" bestFit="1" customWidth="1"/>
    <col min="16" max="16384" width="8.81640625" style="15"/>
  </cols>
  <sheetData>
    <row r="1" spans="1:21" x14ac:dyDescent="0.3">
      <c r="A1" s="95" t="s">
        <v>63</v>
      </c>
    </row>
    <row r="2" spans="1:21" x14ac:dyDescent="0.3">
      <c r="A2" s="98" t="s">
        <v>198</v>
      </c>
    </row>
    <row r="3" spans="1:21" x14ac:dyDescent="0.3">
      <c r="A3" s="98" t="s">
        <v>199</v>
      </c>
    </row>
    <row r="5" spans="1:21" x14ac:dyDescent="0.3">
      <c r="B5" s="211" t="s">
        <v>33</v>
      </c>
      <c r="C5" s="211"/>
      <c r="D5" s="211"/>
      <c r="E5" s="211"/>
      <c r="F5" s="211"/>
    </row>
    <row r="6" spans="1:21" x14ac:dyDescent="0.3">
      <c r="B6" s="96" t="s">
        <v>0</v>
      </c>
      <c r="C6" s="96" t="s">
        <v>1</v>
      </c>
      <c r="D6" s="96" t="s">
        <v>2</v>
      </c>
      <c r="E6" s="96" t="s">
        <v>3</v>
      </c>
      <c r="F6" s="96" t="s">
        <v>4</v>
      </c>
    </row>
    <row r="7" spans="1:21" x14ac:dyDescent="0.3">
      <c r="A7" s="96" t="s">
        <v>68</v>
      </c>
      <c r="B7" s="114">
        <v>0.81869999999999998</v>
      </c>
      <c r="C7" s="114">
        <v>0.1444</v>
      </c>
      <c r="D7" s="114">
        <v>2.93E-2</v>
      </c>
      <c r="E7" s="114">
        <v>7.4999999999999997E-3</v>
      </c>
      <c r="F7" s="114">
        <v>1</v>
      </c>
    </row>
    <row r="8" spans="1:21" x14ac:dyDescent="0.3">
      <c r="A8" s="115"/>
      <c r="B8" s="116"/>
      <c r="C8" s="116"/>
      <c r="D8" s="116"/>
      <c r="E8" s="116"/>
      <c r="F8" s="116"/>
    </row>
    <row r="9" spans="1:21" ht="14.5" x14ac:dyDescent="0.35">
      <c r="A9" s="117"/>
      <c r="B9" s="118"/>
      <c r="C9" s="118"/>
      <c r="D9" s="118"/>
      <c r="E9" s="118"/>
      <c r="F9" s="118"/>
      <c r="G9" s="118"/>
      <c r="H9" s="118"/>
      <c r="I9" s="118"/>
      <c r="J9" s="118"/>
    </row>
    <row r="10" spans="1:21" x14ac:dyDescent="0.3">
      <c r="B10" s="212" t="s">
        <v>33</v>
      </c>
      <c r="C10" s="212"/>
      <c r="D10" s="212"/>
      <c r="E10" s="212"/>
      <c r="F10" s="118"/>
      <c r="G10" s="118"/>
      <c r="H10" s="118"/>
      <c r="I10" s="118"/>
      <c r="J10" s="119"/>
    </row>
    <row r="11" spans="1:21" x14ac:dyDescent="0.3">
      <c r="A11" s="96" t="s">
        <v>68</v>
      </c>
      <c r="B11" s="96" t="s">
        <v>0</v>
      </c>
      <c r="C11" s="96" t="s">
        <v>1</v>
      </c>
      <c r="D11" s="96" t="s">
        <v>2</v>
      </c>
      <c r="E11" s="96" t="s">
        <v>3</v>
      </c>
      <c r="F11" s="120"/>
      <c r="G11" s="121"/>
      <c r="H11" s="120"/>
      <c r="I11" s="121"/>
      <c r="J11" s="120"/>
    </row>
    <row r="12" spans="1:21" x14ac:dyDescent="0.3">
      <c r="A12" s="93" t="s">
        <v>91</v>
      </c>
      <c r="B12" s="122">
        <v>0.33040000000000003</v>
      </c>
      <c r="C12" s="122">
        <v>0.34339999999999998</v>
      </c>
      <c r="D12" s="122">
        <v>0.39739999999999998</v>
      </c>
      <c r="E12" s="122">
        <v>0.1216</v>
      </c>
      <c r="F12" s="120"/>
      <c r="G12" s="121"/>
      <c r="H12" s="115"/>
      <c r="I12" s="121"/>
      <c r="J12" s="120"/>
      <c r="Q12" s="18"/>
      <c r="R12" s="18"/>
      <c r="S12" s="18"/>
      <c r="T12" s="18"/>
      <c r="U12" s="18"/>
    </row>
    <row r="13" spans="1:21" x14ac:dyDescent="0.3">
      <c r="A13" s="93" t="s">
        <v>90</v>
      </c>
      <c r="B13" s="122">
        <v>0.38300000000000001</v>
      </c>
      <c r="C13" s="122">
        <v>0.54310000000000003</v>
      </c>
      <c r="D13" s="122">
        <v>0.43730000000000002</v>
      </c>
      <c r="E13" s="122">
        <v>0.2359</v>
      </c>
      <c r="F13" s="120"/>
      <c r="G13" s="121"/>
      <c r="H13" s="120"/>
      <c r="I13" s="121"/>
      <c r="J13" s="120"/>
      <c r="Q13" s="18"/>
      <c r="R13" s="18"/>
      <c r="S13" s="18"/>
      <c r="T13" s="18"/>
      <c r="U13" s="18"/>
    </row>
    <row r="14" spans="1:21" x14ac:dyDescent="0.3">
      <c r="A14" s="93" t="s">
        <v>92</v>
      </c>
      <c r="B14" s="122">
        <f>B15-B13-B12</f>
        <v>0.28659999999999997</v>
      </c>
      <c r="C14" s="122">
        <f t="shared" ref="C14:E14" si="0">C15-C13-C12</f>
        <v>0.11349999999999999</v>
      </c>
      <c r="D14" s="122">
        <f t="shared" si="0"/>
        <v>0.1653</v>
      </c>
      <c r="E14" s="122">
        <f t="shared" si="0"/>
        <v>0.64249999999999996</v>
      </c>
      <c r="F14" s="120"/>
      <c r="G14" s="121"/>
      <c r="H14" s="120"/>
      <c r="I14" s="121"/>
      <c r="J14" s="120"/>
      <c r="Q14" s="18"/>
      <c r="R14" s="18"/>
      <c r="S14" s="18"/>
      <c r="T14" s="18"/>
      <c r="U14" s="18"/>
    </row>
    <row r="15" spans="1:21" x14ac:dyDescent="0.3">
      <c r="A15" s="93" t="s">
        <v>132</v>
      </c>
      <c r="B15" s="114">
        <v>1</v>
      </c>
      <c r="C15" s="114">
        <v>1</v>
      </c>
      <c r="D15" s="114">
        <v>1</v>
      </c>
      <c r="E15" s="114">
        <v>1</v>
      </c>
      <c r="Q15" s="18"/>
      <c r="R15" s="18"/>
      <c r="S15" s="18"/>
      <c r="T15" s="18"/>
      <c r="U15" s="18"/>
    </row>
    <row r="18" spans="1:22" x14ac:dyDescent="0.3">
      <c r="F18" s="123"/>
    </row>
    <row r="20" spans="1:22" x14ac:dyDescent="0.3">
      <c r="B20" s="123"/>
      <c r="C20" s="123"/>
      <c r="D20" s="123"/>
      <c r="E20" s="123"/>
      <c r="F20" s="123"/>
    </row>
    <row r="21" spans="1:22" x14ac:dyDescent="0.3">
      <c r="F21" s="123"/>
    </row>
    <row r="22" spans="1:22" customFormat="1" ht="14.5" x14ac:dyDescent="0.3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</row>
    <row r="23" spans="1:22" x14ac:dyDescent="0.3">
      <c r="A23" s="97"/>
      <c r="B23" s="211" t="s">
        <v>36</v>
      </c>
      <c r="C23" s="211"/>
      <c r="D23" s="211"/>
      <c r="E23" s="211"/>
    </row>
    <row r="24" spans="1:22" x14ac:dyDescent="0.3">
      <c r="A24" s="96"/>
      <c r="B24" s="124" t="s">
        <v>49</v>
      </c>
      <c r="C24" s="124" t="s">
        <v>50</v>
      </c>
      <c r="D24" s="124" t="s">
        <v>2</v>
      </c>
      <c r="E24" s="124" t="s">
        <v>4</v>
      </c>
    </row>
    <row r="25" spans="1:22" x14ac:dyDescent="0.3">
      <c r="A25" s="96" t="s">
        <v>101</v>
      </c>
      <c r="B25" s="122">
        <v>0.6069</v>
      </c>
      <c r="C25" s="122">
        <v>0.32390000000000002</v>
      </c>
      <c r="D25" s="122">
        <v>6.9199999999999998E-2</v>
      </c>
      <c r="E25" s="122">
        <v>1</v>
      </c>
    </row>
    <row r="26" spans="1:22" x14ac:dyDescent="0.3">
      <c r="P26" s="30"/>
      <c r="Q26" s="30"/>
      <c r="R26" s="30"/>
      <c r="S26" s="30"/>
      <c r="T26" s="30"/>
    </row>
    <row r="27" spans="1:22" x14ac:dyDescent="0.3">
      <c r="A27" s="115"/>
      <c r="B27" s="118"/>
      <c r="C27" s="118"/>
      <c r="D27" s="118"/>
      <c r="E27" s="118"/>
      <c r="F27" s="118"/>
      <c r="G27" s="118"/>
      <c r="H27" s="118"/>
      <c r="I27" s="118"/>
      <c r="P27" s="53"/>
      <c r="Q27" s="53"/>
      <c r="R27" s="53"/>
      <c r="S27" s="53"/>
      <c r="T27" s="53"/>
    </row>
    <row r="28" spans="1:22" x14ac:dyDescent="0.3">
      <c r="B28" s="213" t="s">
        <v>36</v>
      </c>
      <c r="C28" s="213"/>
      <c r="D28" s="213"/>
      <c r="E28" s="125"/>
      <c r="F28" s="118"/>
      <c r="G28" s="118"/>
      <c r="H28" s="118"/>
      <c r="I28" s="118"/>
      <c r="P28" s="54"/>
      <c r="Q28" s="55"/>
      <c r="R28" s="55"/>
      <c r="S28" s="55"/>
      <c r="T28" s="55"/>
    </row>
    <row r="29" spans="1:22" ht="14.5" x14ac:dyDescent="0.35">
      <c r="A29" s="96" t="s">
        <v>101</v>
      </c>
      <c r="B29" s="96" t="s">
        <v>49</v>
      </c>
      <c r="C29" s="96" t="s">
        <v>50</v>
      </c>
      <c r="D29" s="96" t="s">
        <v>2</v>
      </c>
      <c r="E29" s="119"/>
      <c r="F29" s="126"/>
      <c r="G29" s="121"/>
      <c r="H29" s="126"/>
      <c r="I29" s="116"/>
      <c r="P29"/>
      <c r="Q29" s="88"/>
      <c r="R29" s="88"/>
      <c r="S29" s="88"/>
      <c r="T29" s="88"/>
      <c r="U29"/>
      <c r="V29"/>
    </row>
    <row r="30" spans="1:22" ht="14.5" x14ac:dyDescent="0.35">
      <c r="A30" s="93" t="s">
        <v>91</v>
      </c>
      <c r="B30" s="122">
        <v>0.313</v>
      </c>
      <c r="C30" s="122">
        <v>0.4073</v>
      </c>
      <c r="D30" s="122">
        <v>0.40899999999999997</v>
      </c>
      <c r="E30" s="116"/>
      <c r="F30" s="126"/>
      <c r="G30" s="121"/>
      <c r="H30" s="126"/>
      <c r="I30" s="116"/>
      <c r="P30"/>
      <c r="Q30" s="88"/>
      <c r="R30" s="88"/>
      <c r="S30" s="88"/>
      <c r="T30" s="88"/>
      <c r="U30"/>
      <c r="V30"/>
    </row>
    <row r="31" spans="1:22" ht="14.5" x14ac:dyDescent="0.35">
      <c r="A31" s="93" t="s">
        <v>90</v>
      </c>
      <c r="B31" s="122">
        <v>0.35880000000000001</v>
      </c>
      <c r="C31" s="122">
        <v>0.5181</v>
      </c>
      <c r="D31" s="122">
        <v>0.3306</v>
      </c>
      <c r="E31" s="116"/>
      <c r="F31" s="126"/>
      <c r="G31" s="121"/>
      <c r="H31" s="126"/>
      <c r="I31" s="116"/>
      <c r="P31"/>
      <c r="Q31" s="88"/>
      <c r="R31" s="88"/>
      <c r="S31" s="88"/>
      <c r="T31" s="88"/>
      <c r="U31"/>
      <c r="V31"/>
    </row>
    <row r="32" spans="1:22" ht="14.5" x14ac:dyDescent="0.35">
      <c r="A32" s="93" t="s">
        <v>92</v>
      </c>
      <c r="B32" s="122">
        <f>B33-B31-B30</f>
        <v>0.32819999999999999</v>
      </c>
      <c r="C32" s="122">
        <f t="shared" ref="C32:D32" si="1">C33-C31-C30</f>
        <v>7.46E-2</v>
      </c>
      <c r="D32" s="122">
        <f t="shared" si="1"/>
        <v>0.26040000000000002</v>
      </c>
      <c r="E32" s="116"/>
      <c r="F32" s="126"/>
      <c r="G32" s="121"/>
      <c r="H32" s="126"/>
      <c r="I32" s="116"/>
      <c r="P32"/>
      <c r="Q32" s="88"/>
      <c r="R32" s="88"/>
      <c r="S32" s="88"/>
      <c r="T32" s="88"/>
      <c r="U32"/>
      <c r="V32"/>
    </row>
    <row r="33" spans="1:22" ht="14.5" x14ac:dyDescent="0.35">
      <c r="A33" s="93" t="s">
        <v>4</v>
      </c>
      <c r="B33" s="114">
        <v>1</v>
      </c>
      <c r="C33" s="114">
        <v>1</v>
      </c>
      <c r="D33" s="114">
        <v>1</v>
      </c>
      <c r="E33" s="115"/>
      <c r="P33"/>
      <c r="Q33"/>
      <c r="R33"/>
      <c r="S33"/>
      <c r="T33"/>
      <c r="U33"/>
      <c r="V33"/>
    </row>
    <row r="37" spans="1:22" x14ac:dyDescent="0.3">
      <c r="F37" s="123"/>
    </row>
    <row r="44" spans="1:22" ht="14.5" x14ac:dyDescent="0.35">
      <c r="A44" s="174" t="s">
        <v>203</v>
      </c>
      <c r="B44" s="175"/>
      <c r="C44" s="175"/>
      <c r="D44" s="175"/>
      <c r="E44" s="175"/>
      <c r="F44" s="175"/>
      <c r="G44" s="175"/>
      <c r="H44" s="175"/>
      <c r="I44" s="175"/>
      <c r="J44" s="175"/>
      <c r="K44" s="204"/>
    </row>
    <row r="45" spans="1:22" x14ac:dyDescent="0.3">
      <c r="A45" s="176"/>
      <c r="B45" s="197" t="s">
        <v>0</v>
      </c>
      <c r="C45" s="198"/>
      <c r="D45" s="197" t="s">
        <v>1</v>
      </c>
      <c r="E45" s="198"/>
      <c r="F45" s="197" t="s">
        <v>2</v>
      </c>
      <c r="G45" s="198"/>
      <c r="H45" s="197" t="s">
        <v>3</v>
      </c>
      <c r="I45" s="198"/>
      <c r="J45" s="197" t="s">
        <v>204</v>
      </c>
      <c r="K45" s="205"/>
    </row>
    <row r="46" spans="1:22" x14ac:dyDescent="0.3">
      <c r="A46" s="176"/>
      <c r="B46" s="201" t="s">
        <v>33</v>
      </c>
      <c r="C46" s="201" t="s">
        <v>59</v>
      </c>
      <c r="D46" s="201" t="s">
        <v>33</v>
      </c>
      <c r="E46" s="201" t="s">
        <v>59</v>
      </c>
      <c r="F46" s="201" t="s">
        <v>33</v>
      </c>
      <c r="G46" s="201" t="s">
        <v>59</v>
      </c>
      <c r="H46" s="201" t="s">
        <v>33</v>
      </c>
      <c r="I46" s="201" t="s">
        <v>59</v>
      </c>
      <c r="J46" s="197" t="s">
        <v>206</v>
      </c>
      <c r="K46" s="205"/>
    </row>
    <row r="47" spans="1:22" x14ac:dyDescent="0.3">
      <c r="A47" s="177" t="s">
        <v>91</v>
      </c>
      <c r="B47" s="178">
        <v>64541.09</v>
      </c>
      <c r="C47" s="179">
        <v>0.81310000000000004</v>
      </c>
      <c r="D47" s="178">
        <v>11834.68</v>
      </c>
      <c r="E47" s="179">
        <v>0.14910000000000001</v>
      </c>
      <c r="F47" s="180">
        <v>2782.11</v>
      </c>
      <c r="G47" s="179">
        <v>3.5000000000000003E-2</v>
      </c>
      <c r="H47" s="178">
        <v>218.13</v>
      </c>
      <c r="I47" s="179">
        <v>2.7000000000000001E-3</v>
      </c>
      <c r="J47" s="199">
        <v>79376.009999999995</v>
      </c>
      <c r="K47" s="206"/>
      <c r="M47" s="18"/>
    </row>
    <row r="48" spans="1:22" x14ac:dyDescent="0.3">
      <c r="A48" s="177" t="s">
        <v>90</v>
      </c>
      <c r="B48" s="178">
        <v>74815.100000000006</v>
      </c>
      <c r="C48" s="179">
        <v>0.7712</v>
      </c>
      <c r="D48" s="178">
        <v>18715.650000000001</v>
      </c>
      <c r="E48" s="179">
        <v>0.19289999999999999</v>
      </c>
      <c r="F48" s="180">
        <v>3061.6</v>
      </c>
      <c r="G48" s="179">
        <v>3.1600000000000003E-2</v>
      </c>
      <c r="H48" s="177">
        <v>423.17</v>
      </c>
      <c r="I48" s="179">
        <v>4.4000000000000003E-3</v>
      </c>
      <c r="J48" s="199">
        <v>97015.52</v>
      </c>
      <c r="K48" s="206"/>
    </row>
    <row r="49" spans="1:15" x14ac:dyDescent="0.3">
      <c r="A49" s="177" t="s">
        <v>92</v>
      </c>
      <c r="B49" s="178">
        <v>55972.72</v>
      </c>
      <c r="C49" s="179">
        <v>0.9</v>
      </c>
      <c r="D49" s="178">
        <v>3908.61</v>
      </c>
      <c r="E49" s="179">
        <v>6.2799999999999995E-2</v>
      </c>
      <c r="F49" s="178">
        <v>1156.79</v>
      </c>
      <c r="G49" s="179">
        <v>1.8599999999999998E-2</v>
      </c>
      <c r="H49" s="178">
        <v>1152.92</v>
      </c>
      <c r="I49" s="179">
        <v>1.8499999999999999E-2</v>
      </c>
      <c r="J49" s="199">
        <v>62191.040000000001</v>
      </c>
      <c r="K49" s="206"/>
      <c r="M49" s="18"/>
      <c r="O49" s="22"/>
    </row>
    <row r="50" spans="1:15" x14ac:dyDescent="0.3">
      <c r="A50" s="177" t="s">
        <v>132</v>
      </c>
      <c r="B50" s="178">
        <v>195328.91</v>
      </c>
      <c r="C50" s="179">
        <v>0.81869999999999998</v>
      </c>
      <c r="D50" s="178">
        <v>34458.94</v>
      </c>
      <c r="E50" s="179">
        <v>0.1444</v>
      </c>
      <c r="F50" s="180">
        <v>7000.5</v>
      </c>
      <c r="G50" s="179">
        <v>2.93E-2</v>
      </c>
      <c r="H50" s="180">
        <v>1794.22</v>
      </c>
      <c r="I50" s="179">
        <v>7.4999999999999997E-3</v>
      </c>
      <c r="J50" s="199">
        <v>238582.57</v>
      </c>
      <c r="K50" s="206"/>
    </row>
    <row r="51" spans="1:15" x14ac:dyDescent="0.3">
      <c r="B51" s="98"/>
      <c r="C51" s="98"/>
      <c r="D51" s="98"/>
      <c r="E51" s="98"/>
      <c r="F51" s="98"/>
      <c r="G51" s="98"/>
      <c r="H51" s="98"/>
      <c r="I51" s="98"/>
      <c r="J51" s="98"/>
    </row>
    <row r="52" spans="1:15" x14ac:dyDescent="0.3">
      <c r="B52" s="98"/>
      <c r="C52" s="98"/>
      <c r="D52" s="98"/>
      <c r="E52" s="98"/>
      <c r="F52" s="98"/>
      <c r="G52" s="98"/>
      <c r="H52" s="98"/>
      <c r="I52" s="98"/>
      <c r="J52" s="98"/>
    </row>
    <row r="53" spans="1:15" x14ac:dyDescent="0.3">
      <c r="A53" s="97" t="s">
        <v>205</v>
      </c>
      <c r="B53" s="167"/>
      <c r="C53" s="167"/>
      <c r="D53" s="167"/>
      <c r="E53" s="167"/>
      <c r="F53" s="167"/>
      <c r="G53" s="167"/>
      <c r="H53" s="167"/>
      <c r="I53" s="167"/>
      <c r="J53" s="98"/>
    </row>
    <row r="54" spans="1:15" x14ac:dyDescent="0.3">
      <c r="A54" s="96"/>
      <c r="B54" s="209" t="s">
        <v>49</v>
      </c>
      <c r="C54" s="210"/>
      <c r="D54" s="209" t="s">
        <v>50</v>
      </c>
      <c r="E54" s="210"/>
      <c r="F54" s="209" t="s">
        <v>2</v>
      </c>
      <c r="G54" s="210"/>
      <c r="H54" s="209" t="s">
        <v>204</v>
      </c>
      <c r="I54" s="210"/>
      <c r="J54" s="98"/>
    </row>
    <row r="55" spans="1:15" x14ac:dyDescent="0.3">
      <c r="A55" s="96"/>
      <c r="B55" s="200" t="s">
        <v>36</v>
      </c>
      <c r="C55" s="200" t="s">
        <v>59</v>
      </c>
      <c r="D55" s="200" t="s">
        <v>36</v>
      </c>
      <c r="E55" s="200" t="s">
        <v>59</v>
      </c>
      <c r="F55" s="200" t="s">
        <v>36</v>
      </c>
      <c r="G55" s="200" t="s">
        <v>59</v>
      </c>
      <c r="H55" s="209" t="s">
        <v>207</v>
      </c>
      <c r="I55" s="210"/>
      <c r="J55" s="98"/>
    </row>
    <row r="56" spans="1:15" x14ac:dyDescent="0.3">
      <c r="A56" s="93" t="s">
        <v>91</v>
      </c>
      <c r="B56" s="127">
        <v>54443</v>
      </c>
      <c r="C56" s="122">
        <v>0.54249999999999998</v>
      </c>
      <c r="D56" s="127">
        <v>37812</v>
      </c>
      <c r="E56" s="122">
        <v>0.37680000000000002</v>
      </c>
      <c r="F56" s="128">
        <v>8108</v>
      </c>
      <c r="G56" s="122">
        <v>8.0799999999999997E-2</v>
      </c>
      <c r="H56" s="214">
        <v>100363</v>
      </c>
      <c r="I56" s="215"/>
      <c r="J56" s="98"/>
    </row>
    <row r="57" spans="1:15" x14ac:dyDescent="0.3">
      <c r="A57" s="93" t="s">
        <v>90</v>
      </c>
      <c r="B57" s="127">
        <v>62406</v>
      </c>
      <c r="C57" s="122">
        <v>0.53310000000000002</v>
      </c>
      <c r="D57" s="127">
        <v>48102</v>
      </c>
      <c r="E57" s="122">
        <v>0.41089999999999999</v>
      </c>
      <c r="F57" s="128">
        <v>6554</v>
      </c>
      <c r="G57" s="122">
        <v>5.6000000000000001E-2</v>
      </c>
      <c r="H57" s="214">
        <v>117062</v>
      </c>
      <c r="I57" s="215"/>
      <c r="J57" s="98"/>
    </row>
    <row r="58" spans="1:15" x14ac:dyDescent="0.3">
      <c r="A58" s="93" t="s">
        <v>92</v>
      </c>
      <c r="B58" s="127">
        <f>B59-B56-B57</f>
        <v>57084</v>
      </c>
      <c r="C58" s="122">
        <v>0.82521142031080597</v>
      </c>
      <c r="D58" s="127">
        <f>D59-D56-D57</f>
        <v>6928</v>
      </c>
      <c r="E58" s="122">
        <v>0.10015178894109143</v>
      </c>
      <c r="F58" s="127">
        <f>F59-F56-F57</f>
        <v>5163</v>
      </c>
      <c r="G58" s="122">
        <v>7.4636790748102644E-2</v>
      </c>
      <c r="H58" s="214">
        <f>H59-H56-H57</f>
        <v>69175</v>
      </c>
      <c r="I58" s="215"/>
      <c r="J58" s="98"/>
    </row>
    <row r="59" spans="1:15" x14ac:dyDescent="0.3">
      <c r="A59" s="93" t="s">
        <v>132</v>
      </c>
      <c r="B59" s="127">
        <v>173933</v>
      </c>
      <c r="C59" s="122">
        <v>0.6069</v>
      </c>
      <c r="D59" s="127">
        <v>92842</v>
      </c>
      <c r="E59" s="122">
        <v>0.32390000000000002</v>
      </c>
      <c r="F59" s="127">
        <v>19825</v>
      </c>
      <c r="G59" s="122">
        <v>6.9199999999999998E-2</v>
      </c>
      <c r="H59" s="214">
        <v>286600</v>
      </c>
      <c r="I59" s="215"/>
      <c r="J59" s="98"/>
    </row>
    <row r="61" spans="1:15" x14ac:dyDescent="0.3">
      <c r="G61" s="123"/>
    </row>
    <row r="62" spans="1:15" ht="14.5" x14ac:dyDescent="0.35">
      <c r="A62" s="103"/>
      <c r="C62" s="123"/>
      <c r="G62" s="159"/>
      <c r="H62" s="103"/>
      <c r="I62" s="103"/>
      <c r="J62" s="103"/>
    </row>
    <row r="63" spans="1:15" ht="14.5" x14ac:dyDescent="0.35">
      <c r="A63" s="103"/>
      <c r="C63" s="123"/>
      <c r="G63" s="129"/>
      <c r="H63" s="103"/>
      <c r="I63" s="103"/>
      <c r="J63" s="103"/>
    </row>
    <row r="64" spans="1:15" ht="14.5" x14ac:dyDescent="0.35">
      <c r="A64" s="103"/>
      <c r="C64" s="123"/>
      <c r="G64" s="129"/>
      <c r="H64" s="103"/>
      <c r="I64" s="103"/>
      <c r="J64" s="103"/>
    </row>
    <row r="65" spans="1:10" ht="14.5" x14ac:dyDescent="0.35">
      <c r="A65" s="103"/>
      <c r="G65" s="129"/>
      <c r="H65" s="103"/>
      <c r="I65" s="103"/>
      <c r="J65" s="103"/>
    </row>
    <row r="66" spans="1:10" ht="14.5" x14ac:dyDescent="0.35">
      <c r="A66" s="103"/>
      <c r="B66" s="103"/>
      <c r="C66" s="129"/>
      <c r="D66" s="129"/>
      <c r="E66" s="129"/>
      <c r="F66" s="129"/>
      <c r="G66" s="129"/>
      <c r="H66" s="103"/>
      <c r="I66" s="103"/>
      <c r="J66" s="103"/>
    </row>
    <row r="67" spans="1:10" ht="14.5" x14ac:dyDescent="0.35">
      <c r="A67" s="103"/>
      <c r="B67" s="103"/>
      <c r="C67" s="103"/>
      <c r="D67" s="103"/>
      <c r="E67" s="103"/>
      <c r="F67" s="103"/>
      <c r="G67" s="103"/>
      <c r="H67" s="103"/>
      <c r="I67" s="103"/>
      <c r="J67" s="103"/>
    </row>
    <row r="68" spans="1:10" ht="14.5" x14ac:dyDescent="0.35">
      <c r="A68" s="103"/>
      <c r="B68" s="103"/>
      <c r="C68" s="103"/>
      <c r="D68" s="103"/>
      <c r="E68" s="103"/>
      <c r="F68" s="103"/>
      <c r="G68" s="103"/>
      <c r="H68" s="103"/>
      <c r="I68" s="103"/>
      <c r="J68" s="103"/>
    </row>
  </sheetData>
  <mergeCells count="13">
    <mergeCell ref="H55:I55"/>
    <mergeCell ref="H56:I56"/>
    <mergeCell ref="H57:I57"/>
    <mergeCell ref="H58:I58"/>
    <mergeCell ref="H59:I59"/>
    <mergeCell ref="B54:C54"/>
    <mergeCell ref="D54:E54"/>
    <mergeCell ref="F54:G54"/>
    <mergeCell ref="H54:I54"/>
    <mergeCell ref="B5:F5"/>
    <mergeCell ref="B10:E10"/>
    <mergeCell ref="B23:E23"/>
    <mergeCell ref="B28:D2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workbookViewId="0">
      <selection activeCell="O19" sqref="O19"/>
    </sheetView>
  </sheetViews>
  <sheetFormatPr defaultColWidth="8.81640625" defaultRowHeight="14" x14ac:dyDescent="0.3"/>
  <cols>
    <col min="1" max="1" width="51.36328125" style="15" bestFit="1" customWidth="1"/>
    <col min="2" max="2" width="20.1796875" style="95" bestFit="1" customWidth="1"/>
    <col min="3" max="3" width="15.7265625" style="15" customWidth="1"/>
    <col min="4" max="4" width="9.36328125" style="15" customWidth="1"/>
    <col min="5" max="5" width="10.453125" style="15" customWidth="1"/>
    <col min="6" max="8" width="15.7265625" style="15" customWidth="1"/>
    <col min="9" max="16384" width="8.81640625" style="15"/>
  </cols>
  <sheetData>
    <row r="1" spans="1:11" x14ac:dyDescent="0.3">
      <c r="A1" s="15" t="s">
        <v>65</v>
      </c>
    </row>
    <row r="3" spans="1:11" ht="56" x14ac:dyDescent="0.3">
      <c r="B3" s="130" t="s">
        <v>67</v>
      </c>
      <c r="C3" s="89" t="s">
        <v>69</v>
      </c>
      <c r="D3" s="89" t="s">
        <v>200</v>
      </c>
      <c r="E3" s="89" t="s">
        <v>201</v>
      </c>
      <c r="F3" s="27"/>
      <c r="G3" s="27"/>
    </row>
    <row r="4" spans="1:11" x14ac:dyDescent="0.3">
      <c r="A4" s="29" t="s">
        <v>36</v>
      </c>
      <c r="B4" s="128">
        <v>9324</v>
      </c>
      <c r="C4" s="67">
        <v>7067</v>
      </c>
      <c r="D4" s="67">
        <v>7910</v>
      </c>
      <c r="E4" s="66">
        <v>18496</v>
      </c>
      <c r="F4" s="80"/>
      <c r="G4" s="27"/>
    </row>
    <row r="5" spans="1:11" x14ac:dyDescent="0.3">
      <c r="A5" s="29" t="s">
        <v>59</v>
      </c>
      <c r="B5" s="114">
        <v>3.2500000000000001E-2</v>
      </c>
      <c r="C5" s="68">
        <v>2.47E-2</v>
      </c>
      <c r="D5" s="68">
        <v>2.76E-2</v>
      </c>
      <c r="E5" s="68">
        <v>6.4500000000000002E-2</v>
      </c>
      <c r="F5" s="27"/>
      <c r="G5" s="27"/>
      <c r="K5" s="18"/>
    </row>
    <row r="6" spans="1:11" x14ac:dyDescent="0.3">
      <c r="B6" s="131"/>
      <c r="C6" s="90"/>
      <c r="D6" s="90"/>
      <c r="E6" s="90"/>
      <c r="F6" s="27"/>
      <c r="G6" s="27"/>
    </row>
    <row r="7" spans="1:11" x14ac:dyDescent="0.3">
      <c r="B7" s="131"/>
      <c r="C7" s="90"/>
      <c r="D7" s="90"/>
      <c r="E7" s="90"/>
      <c r="F7" s="27"/>
      <c r="G7" s="27"/>
    </row>
    <row r="8" spans="1:11" x14ac:dyDescent="0.3">
      <c r="A8" s="95"/>
      <c r="B8" s="149" t="s">
        <v>64</v>
      </c>
      <c r="C8" s="27"/>
      <c r="D8" s="27"/>
      <c r="E8" s="27"/>
      <c r="F8" s="27"/>
      <c r="G8" s="27"/>
    </row>
    <row r="9" spans="1:11" x14ac:dyDescent="0.3">
      <c r="B9" s="132" t="s">
        <v>178</v>
      </c>
      <c r="C9" s="27"/>
      <c r="D9" s="27"/>
      <c r="E9" s="27"/>
    </row>
    <row r="10" spans="1:11" x14ac:dyDescent="0.3">
      <c r="A10" s="29" t="s">
        <v>36</v>
      </c>
      <c r="B10" s="128">
        <v>1523</v>
      </c>
      <c r="C10" s="80"/>
      <c r="D10" s="27"/>
      <c r="E10" s="27"/>
    </row>
    <row r="11" spans="1:11" x14ac:dyDescent="0.3">
      <c r="A11" s="29" t="s">
        <v>59</v>
      </c>
      <c r="B11" s="122">
        <v>0.50870000000000004</v>
      </c>
      <c r="C11" s="90"/>
      <c r="D11" s="27"/>
      <c r="E11" s="27"/>
    </row>
    <row r="12" spans="1:11" ht="14.5" x14ac:dyDescent="0.35">
      <c r="B12" s="98"/>
      <c r="C12" s="27"/>
      <c r="D12" s="27"/>
      <c r="E12" s="27"/>
      <c r="F12" s="27"/>
      <c r="G12" s="27"/>
      <c r="H12"/>
      <c r="I12"/>
    </row>
    <row r="13" spans="1:11" ht="14.5" x14ac:dyDescent="0.35">
      <c r="A13" s="15" t="s">
        <v>70</v>
      </c>
      <c r="B13" s="133"/>
      <c r="C13" s="80"/>
      <c r="D13" s="80"/>
      <c r="E13" s="80"/>
      <c r="F13" s="27"/>
      <c r="G13" s="27"/>
      <c r="H13"/>
      <c r="I13"/>
    </row>
    <row r="14" spans="1:11" ht="14.5" x14ac:dyDescent="0.35">
      <c r="A14" s="15" t="s">
        <v>37</v>
      </c>
      <c r="B14" s="81">
        <v>42522</v>
      </c>
      <c r="C14" s="81">
        <v>42887</v>
      </c>
      <c r="D14" s="81">
        <v>43252</v>
      </c>
      <c r="E14" s="81">
        <v>43617</v>
      </c>
      <c r="F14" s="81">
        <v>43983</v>
      </c>
      <c r="G14" s="81">
        <v>44348</v>
      </c>
      <c r="H14" s="81">
        <v>44440</v>
      </c>
      <c r="I14"/>
    </row>
    <row r="15" spans="1:11" ht="14.5" x14ac:dyDescent="0.35">
      <c r="A15" s="29" t="s">
        <v>67</v>
      </c>
      <c r="B15" s="68">
        <v>2.92E-2</v>
      </c>
      <c r="C15" s="68">
        <v>2.7699999999999999E-2</v>
      </c>
      <c r="D15" s="68">
        <v>2.58E-2</v>
      </c>
      <c r="E15" s="68">
        <v>2.93E-2</v>
      </c>
      <c r="F15" s="68">
        <v>2.8799999999999999E-2</v>
      </c>
      <c r="G15" s="68">
        <v>2.8199999999999999E-2</v>
      </c>
      <c r="H15" s="68">
        <v>3.2500000000000001E-2</v>
      </c>
      <c r="I15"/>
    </row>
    <row r="16" spans="1:11" ht="14.5" x14ac:dyDescent="0.35">
      <c r="A16" s="81" t="s">
        <v>164</v>
      </c>
      <c r="B16" s="68">
        <v>0.08</v>
      </c>
      <c r="C16" s="68">
        <v>0.08</v>
      </c>
      <c r="D16" s="68">
        <v>0.08</v>
      </c>
      <c r="E16" s="68">
        <v>0.08</v>
      </c>
      <c r="F16" s="68">
        <v>0.08</v>
      </c>
      <c r="G16" s="68">
        <v>0.08</v>
      </c>
      <c r="H16" s="68">
        <v>0.08</v>
      </c>
      <c r="I16"/>
    </row>
    <row r="17" spans="1:9" x14ac:dyDescent="0.3">
      <c r="B17" s="80"/>
      <c r="C17" s="80"/>
      <c r="D17" s="80"/>
      <c r="E17" s="80"/>
      <c r="F17" s="80"/>
      <c r="G17" s="80"/>
      <c r="H17" s="80"/>
    </row>
    <row r="18" spans="1:9" x14ac:dyDescent="0.3">
      <c r="A18" s="15" t="s">
        <v>37</v>
      </c>
      <c r="B18" s="81">
        <v>42522</v>
      </c>
      <c r="C18" s="81">
        <v>42887</v>
      </c>
      <c r="D18" s="81">
        <v>43252</v>
      </c>
      <c r="E18" s="81">
        <v>43617</v>
      </c>
      <c r="F18" s="81">
        <v>43983</v>
      </c>
      <c r="G18" s="81">
        <v>44348</v>
      </c>
      <c r="H18" s="81">
        <v>44440</v>
      </c>
    </row>
    <row r="19" spans="1:9" x14ac:dyDescent="0.3">
      <c r="A19" s="29" t="s">
        <v>69</v>
      </c>
      <c r="B19" s="68">
        <v>1.9699999999999999E-2</v>
      </c>
      <c r="C19" s="68">
        <v>2.06E-2</v>
      </c>
      <c r="D19" s="68">
        <v>2.1299999999999999E-2</v>
      </c>
      <c r="E19" s="68">
        <v>2.4299999999999999E-2</v>
      </c>
      <c r="F19" s="68">
        <v>2.52E-2</v>
      </c>
      <c r="G19" s="68">
        <v>2.4899999999999999E-2</v>
      </c>
      <c r="H19" s="68">
        <v>2.47E-2</v>
      </c>
    </row>
    <row r="20" spans="1:9" x14ac:dyDescent="0.3">
      <c r="A20" s="81" t="s">
        <v>164</v>
      </c>
      <c r="B20" s="68">
        <v>0.03</v>
      </c>
      <c r="C20" s="68">
        <v>0.03</v>
      </c>
      <c r="D20" s="68">
        <v>0.03</v>
      </c>
      <c r="E20" s="68">
        <v>0.03</v>
      </c>
      <c r="F20" s="68">
        <v>0.03</v>
      </c>
      <c r="G20" s="68">
        <v>0.03</v>
      </c>
      <c r="H20" s="68">
        <v>0.03</v>
      </c>
    </row>
    <row r="21" spans="1:9" ht="14.5" x14ac:dyDescent="0.35">
      <c r="A21" s="91"/>
      <c r="B21" s="92"/>
      <c r="C21" s="92"/>
      <c r="D21" s="92"/>
      <c r="E21" s="92"/>
      <c r="F21" s="92"/>
      <c r="G21" s="92"/>
      <c r="H21" s="92"/>
    </row>
    <row r="22" spans="1:9" x14ac:dyDescent="0.3">
      <c r="A22" s="29" t="s">
        <v>202</v>
      </c>
      <c r="B22" s="81"/>
      <c r="C22" s="81"/>
      <c r="D22" s="81"/>
      <c r="E22" s="81"/>
      <c r="F22" s="81"/>
      <c r="G22" s="81"/>
      <c r="H22" s="81">
        <v>44440</v>
      </c>
    </row>
    <row r="23" spans="1:9" x14ac:dyDescent="0.3">
      <c r="A23" s="29" t="s">
        <v>210</v>
      </c>
      <c r="B23" s="68"/>
      <c r="C23" s="68"/>
      <c r="D23" s="68"/>
      <c r="E23" s="68"/>
      <c r="F23" s="68"/>
      <c r="G23" s="68"/>
      <c r="H23" s="68">
        <v>2.76E-2</v>
      </c>
    </row>
    <row r="24" spans="1:9" x14ac:dyDescent="0.3">
      <c r="A24" s="81" t="s">
        <v>211</v>
      </c>
      <c r="B24" s="68"/>
      <c r="C24" s="68"/>
      <c r="D24" s="68"/>
      <c r="E24" s="68"/>
      <c r="F24" s="68"/>
      <c r="G24" s="68"/>
      <c r="H24" s="68">
        <v>6.4500000000000002E-2</v>
      </c>
    </row>
    <row r="25" spans="1:9" ht="14.5" x14ac:dyDescent="0.35">
      <c r="B25" s="134"/>
      <c r="C25" s="80"/>
      <c r="D25" s="80"/>
      <c r="E25" s="80"/>
      <c r="F25" s="80"/>
      <c r="G25" s="80"/>
      <c r="H25" s="80"/>
      <c r="I25"/>
    </row>
    <row r="26" spans="1:9" x14ac:dyDescent="0.3">
      <c r="A26" s="15" t="s">
        <v>64</v>
      </c>
      <c r="B26" s="81">
        <v>42522</v>
      </c>
      <c r="C26" s="81">
        <v>42887</v>
      </c>
      <c r="D26" s="81">
        <v>43252</v>
      </c>
      <c r="E26" s="81">
        <v>43617</v>
      </c>
      <c r="F26" s="81">
        <v>43983</v>
      </c>
      <c r="G26" s="81">
        <v>44348</v>
      </c>
      <c r="H26" s="81">
        <v>44440</v>
      </c>
    </row>
    <row r="27" spans="1:9" ht="28" x14ac:dyDescent="0.3">
      <c r="A27" s="40" t="s">
        <v>146</v>
      </c>
      <c r="B27" s="68">
        <v>0.44199706314243759</v>
      </c>
      <c r="C27" s="68">
        <v>0.45630609352857815</v>
      </c>
      <c r="D27" s="68">
        <v>0.47016274864376129</v>
      </c>
      <c r="E27" s="68">
        <v>0.47081881533101044</v>
      </c>
      <c r="F27" s="68">
        <v>0.49719999999999998</v>
      </c>
      <c r="G27" s="68">
        <v>0.50490000000000002</v>
      </c>
      <c r="H27" s="68">
        <v>0.50870000000000004</v>
      </c>
    </row>
    <row r="28" spans="1:9" x14ac:dyDescent="0.3">
      <c r="A28" s="81" t="s">
        <v>164</v>
      </c>
      <c r="B28" s="68">
        <v>0.5</v>
      </c>
      <c r="C28" s="68">
        <v>0.5</v>
      </c>
      <c r="D28" s="68">
        <v>0.5</v>
      </c>
      <c r="E28" s="68">
        <v>0.5</v>
      </c>
      <c r="F28" s="68">
        <v>0.5</v>
      </c>
      <c r="G28" s="68">
        <v>0.5</v>
      </c>
      <c r="H28" s="68">
        <v>0.5</v>
      </c>
    </row>
    <row r="29" spans="1:9" ht="14.5" x14ac:dyDescent="0.35">
      <c r="C29" s="27"/>
      <c r="D29" s="27"/>
      <c r="E29" s="27"/>
      <c r="F29" s="27"/>
      <c r="G29" s="27"/>
      <c r="H29" s="27"/>
      <c r="I29"/>
    </row>
    <row r="31" spans="1:9" ht="14.5" x14ac:dyDescent="0.35">
      <c r="F31"/>
      <c r="G31"/>
      <c r="H31"/>
    </row>
    <row r="32" spans="1:9" ht="14.5" x14ac:dyDescent="0.35">
      <c r="F32"/>
      <c r="G32"/>
      <c r="H32"/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4"/>
  <sheetViews>
    <sheetView tabSelected="1" zoomScale="122" zoomScaleNormal="122" workbookViewId="0">
      <selection activeCell="C8" sqref="C8"/>
    </sheetView>
  </sheetViews>
  <sheetFormatPr defaultColWidth="8.81640625" defaultRowHeight="14" x14ac:dyDescent="0.3"/>
  <cols>
    <col min="1" max="1" width="22.08984375" style="27" bestFit="1" customWidth="1"/>
    <col min="2" max="2" width="12.6328125" style="27" bestFit="1" customWidth="1"/>
    <col min="3" max="3" width="14.08984375" style="27" customWidth="1"/>
    <col min="4" max="4" width="11.6328125" style="27" bestFit="1" customWidth="1"/>
    <col min="5" max="5" width="8.1796875" style="27" bestFit="1" customWidth="1"/>
    <col min="6" max="6" width="10.08984375" style="98" bestFit="1" customWidth="1"/>
    <col min="7" max="7" width="8.1796875" style="98" bestFit="1" customWidth="1"/>
    <col min="8" max="8" width="10.08984375" style="98" bestFit="1" customWidth="1"/>
    <col min="9" max="9" width="8.1796875" style="98" bestFit="1" customWidth="1"/>
    <col min="10" max="10" width="8" style="27" customWidth="1"/>
    <col min="11" max="11" width="9.08984375" style="27" bestFit="1" customWidth="1"/>
    <col min="12" max="17" width="8.81640625" style="27"/>
    <col min="18" max="18" width="10.08984375" style="27" bestFit="1" customWidth="1"/>
    <col min="19" max="19" width="8.81640625" style="27"/>
    <col min="20" max="20" width="17" style="27" bestFit="1" customWidth="1"/>
    <col min="21" max="21" width="11.08984375" style="27" customWidth="1"/>
    <col min="22" max="22" width="11" style="27" bestFit="1" customWidth="1"/>
    <col min="23" max="23" width="8.81640625" style="27"/>
    <col min="24" max="24" width="11.08984375" style="27" bestFit="1" customWidth="1"/>
    <col min="25" max="25" width="9.08984375" style="27" bestFit="1" customWidth="1"/>
    <col min="26" max="16384" width="8.81640625" style="27"/>
  </cols>
  <sheetData>
    <row r="1" spans="1:28" ht="43.4" customHeight="1" x14ac:dyDescent="0.35">
      <c r="A1" s="217" t="s">
        <v>98</v>
      </c>
      <c r="B1" s="217" t="s">
        <v>33</v>
      </c>
      <c r="C1" s="217" t="s">
        <v>99</v>
      </c>
      <c r="D1" s="217" t="s">
        <v>90</v>
      </c>
      <c r="E1" s="217"/>
      <c r="F1" s="216" t="s">
        <v>91</v>
      </c>
      <c r="G1" s="216"/>
      <c r="H1" s="216" t="s">
        <v>92</v>
      </c>
      <c r="I1" s="216"/>
      <c r="J1" s="5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8" ht="14.5" x14ac:dyDescent="0.35">
      <c r="A2" s="217"/>
      <c r="B2" s="217"/>
      <c r="C2" s="217"/>
      <c r="D2" s="59" t="s">
        <v>33</v>
      </c>
      <c r="E2" s="59" t="s">
        <v>59</v>
      </c>
      <c r="F2" s="135" t="s">
        <v>33</v>
      </c>
      <c r="G2" s="135" t="s">
        <v>59</v>
      </c>
      <c r="H2" s="135" t="s">
        <v>33</v>
      </c>
      <c r="I2" s="132" t="s">
        <v>59</v>
      </c>
      <c r="J2" s="52"/>
      <c r="Q2" s="27" t="s">
        <v>37</v>
      </c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8" ht="14.5" x14ac:dyDescent="0.35">
      <c r="A3" s="31" t="s">
        <v>53</v>
      </c>
      <c r="B3" s="69">
        <v>26058.33</v>
      </c>
      <c r="C3" s="70">
        <v>0.10920000000000001</v>
      </c>
      <c r="D3" s="69">
        <v>7848.45</v>
      </c>
      <c r="E3" s="70">
        <f>D3/B3</f>
        <v>0.30118775838666556</v>
      </c>
      <c r="F3" s="136">
        <v>15739.4</v>
      </c>
      <c r="G3" s="70">
        <f>F3/B3</f>
        <v>0.60400647316999967</v>
      </c>
      <c r="H3" s="105">
        <f>B3-D3-F3</f>
        <v>2470.4800000000014</v>
      </c>
      <c r="I3" s="70">
        <f>H3/B3</f>
        <v>9.4805768443334673E-2</v>
      </c>
      <c r="J3" s="61"/>
      <c r="K3" s="73"/>
      <c r="L3" s="74"/>
      <c r="M3" s="74"/>
      <c r="N3" s="74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4.5" x14ac:dyDescent="0.35">
      <c r="A4" s="31" t="s">
        <v>54</v>
      </c>
      <c r="B4" s="69">
        <v>127530.72</v>
      </c>
      <c r="C4" s="70">
        <v>0.53449999999999998</v>
      </c>
      <c r="D4" s="69">
        <v>55357.84</v>
      </c>
      <c r="E4" s="70">
        <f t="shared" ref="E4:E9" si="0">D4/B4</f>
        <v>0.43407455082195096</v>
      </c>
      <c r="F4" s="136">
        <v>36747.03</v>
      </c>
      <c r="G4" s="70">
        <f t="shared" ref="G4:G9" si="1">F4/B4</f>
        <v>0.28814257458908721</v>
      </c>
      <c r="H4" s="136">
        <f t="shared" ref="H4:H9" si="2">B4-D4-F4</f>
        <v>35425.850000000006</v>
      </c>
      <c r="I4" s="70">
        <f t="shared" ref="I4:I9" si="3">H4/B4</f>
        <v>0.27778287458896184</v>
      </c>
      <c r="J4" s="61"/>
      <c r="K4" s="73"/>
      <c r="L4" s="74"/>
      <c r="M4" s="74"/>
      <c r="N4" s="74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4.5" x14ac:dyDescent="0.35">
      <c r="A5" s="31" t="s">
        <v>55</v>
      </c>
      <c r="B5" s="69">
        <v>46987.4</v>
      </c>
      <c r="C5" s="70">
        <v>0.19689999999999999</v>
      </c>
      <c r="D5" s="69">
        <v>15692.93</v>
      </c>
      <c r="E5" s="70">
        <f t="shared" si="0"/>
        <v>0.33398166316927519</v>
      </c>
      <c r="F5" s="136">
        <v>18689.98</v>
      </c>
      <c r="G5" s="70">
        <f t="shared" si="1"/>
        <v>0.39776578401869433</v>
      </c>
      <c r="H5" s="136">
        <f t="shared" si="2"/>
        <v>12604.490000000002</v>
      </c>
      <c r="I5" s="70">
        <f t="shared" si="3"/>
        <v>0.26825255281203048</v>
      </c>
      <c r="J5" s="61"/>
      <c r="K5" s="73"/>
      <c r="L5" s="74"/>
      <c r="M5" s="74"/>
      <c r="N5" s="74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4.5" x14ac:dyDescent="0.35">
      <c r="A6" s="31" t="s">
        <v>56</v>
      </c>
      <c r="B6" s="69">
        <v>30572.11</v>
      </c>
      <c r="C6" s="70">
        <v>0.12809999999999999</v>
      </c>
      <c r="D6" s="69">
        <v>13013.89</v>
      </c>
      <c r="E6" s="70">
        <f t="shared" si="0"/>
        <v>0.4256785023997362</v>
      </c>
      <c r="F6" s="105">
        <v>7336.36</v>
      </c>
      <c r="G6" s="70">
        <f t="shared" si="1"/>
        <v>0.23996904368066188</v>
      </c>
      <c r="H6" s="136">
        <f t="shared" si="2"/>
        <v>10221.86</v>
      </c>
      <c r="I6" s="70">
        <f t="shared" si="3"/>
        <v>0.33435245391960189</v>
      </c>
      <c r="J6" s="61"/>
      <c r="K6" s="73"/>
      <c r="L6" s="74"/>
      <c r="M6" s="74"/>
      <c r="N6" s="74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14.5" x14ac:dyDescent="0.35">
      <c r="A7" s="94" t="s">
        <v>57</v>
      </c>
      <c r="B7" s="71">
        <v>3633.15</v>
      </c>
      <c r="C7" s="70">
        <v>1.52E-2</v>
      </c>
      <c r="D7" s="71">
        <v>2256.2199999999998</v>
      </c>
      <c r="E7" s="70">
        <f t="shared" si="0"/>
        <v>0.6210093169838844</v>
      </c>
      <c r="F7" s="136">
        <v>606.84</v>
      </c>
      <c r="G7" s="70">
        <f t="shared" si="1"/>
        <v>0.16702861153544446</v>
      </c>
      <c r="H7" s="105">
        <f t="shared" si="2"/>
        <v>770.09000000000026</v>
      </c>
      <c r="I7" s="70">
        <f t="shared" si="3"/>
        <v>0.21196207148067112</v>
      </c>
      <c r="J7" s="61"/>
      <c r="K7" s="73"/>
      <c r="L7" s="74"/>
      <c r="M7" s="74"/>
      <c r="N7" s="74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4.5" x14ac:dyDescent="0.35">
      <c r="A8" s="31" t="s">
        <v>58</v>
      </c>
      <c r="B8" s="71">
        <v>3800.86</v>
      </c>
      <c r="C8" s="70">
        <v>1.5900000000000001E-2</v>
      </c>
      <c r="D8" s="71">
        <v>2846.19</v>
      </c>
      <c r="E8" s="70">
        <f t="shared" si="0"/>
        <v>0.74882789684439832</v>
      </c>
      <c r="F8" s="136">
        <v>256.39999999999998</v>
      </c>
      <c r="G8" s="70">
        <f t="shared" si="1"/>
        <v>6.7458417305557156E-2</v>
      </c>
      <c r="H8" s="105">
        <f t="shared" si="2"/>
        <v>698.2700000000001</v>
      </c>
      <c r="I8" s="70">
        <f t="shared" si="3"/>
        <v>0.18371368585004449</v>
      </c>
      <c r="J8" s="61"/>
      <c r="K8" s="73"/>
      <c r="L8" s="74"/>
      <c r="M8" s="74"/>
      <c r="N8" s="74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4.5" x14ac:dyDescent="0.35">
      <c r="A9" s="31" t="s">
        <v>4</v>
      </c>
      <c r="B9" s="69">
        <f>SUM(B3:B8)</f>
        <v>238582.56999999998</v>
      </c>
      <c r="C9" s="70">
        <v>1</v>
      </c>
      <c r="D9" s="69">
        <v>97015.52</v>
      </c>
      <c r="E9" s="70">
        <f t="shared" si="0"/>
        <v>0.40663289024005406</v>
      </c>
      <c r="F9" s="136">
        <f>SUM(F3:F8)</f>
        <v>79376.009999999995</v>
      </c>
      <c r="G9" s="70">
        <f t="shared" si="1"/>
        <v>0.33269827716249351</v>
      </c>
      <c r="H9" s="136">
        <f t="shared" si="2"/>
        <v>62191.039999999994</v>
      </c>
      <c r="I9" s="70">
        <f t="shared" si="3"/>
        <v>0.26066883259745255</v>
      </c>
      <c r="J9" s="61"/>
      <c r="K9" s="73"/>
      <c r="L9" s="74"/>
      <c r="M9" s="74"/>
      <c r="N9" s="74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1:28" ht="14.5" x14ac:dyDescent="0.35"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ht="14.25" customHeight="1" x14ac:dyDescent="0.35">
      <c r="B11" s="217" t="s">
        <v>33</v>
      </c>
      <c r="C11" s="217" t="s">
        <v>99</v>
      </c>
      <c r="D11" s="217" t="s">
        <v>90</v>
      </c>
      <c r="E11" s="217"/>
      <c r="F11" s="216" t="s">
        <v>91</v>
      </c>
      <c r="G11" s="216"/>
      <c r="H11" s="216" t="s">
        <v>92</v>
      </c>
      <c r="I11" s="216"/>
      <c r="J11" s="5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ht="14.5" x14ac:dyDescent="0.35">
      <c r="B12" s="217"/>
      <c r="C12" s="217"/>
      <c r="D12" s="59" t="s">
        <v>33</v>
      </c>
      <c r="E12" s="59" t="s">
        <v>59</v>
      </c>
      <c r="F12" s="135" t="s">
        <v>33</v>
      </c>
      <c r="G12" s="135" t="s">
        <v>59</v>
      </c>
      <c r="H12" s="135" t="s">
        <v>33</v>
      </c>
      <c r="I12" s="132" t="s">
        <v>59</v>
      </c>
      <c r="J12" s="52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ht="14.5" x14ac:dyDescent="0.35">
      <c r="A13" s="43" t="s">
        <v>71</v>
      </c>
      <c r="B13" s="75">
        <f>B3+B4</f>
        <v>153589.04999999999</v>
      </c>
      <c r="C13" s="68">
        <v>0.66859999999999997</v>
      </c>
      <c r="D13" s="75">
        <f>D3+D4</f>
        <v>63206.289999999994</v>
      </c>
      <c r="E13" s="68">
        <f>D13/B13</f>
        <v>0.41152862134377416</v>
      </c>
      <c r="F13" s="75">
        <f>F3+F4</f>
        <v>52486.43</v>
      </c>
      <c r="G13" s="68">
        <f>F13/B13</f>
        <v>0.34173289046321992</v>
      </c>
      <c r="H13" s="75">
        <f>H3+H4</f>
        <v>37896.330000000009</v>
      </c>
      <c r="I13" s="68">
        <f>H13/B13</f>
        <v>0.24673848819300603</v>
      </c>
      <c r="J13" s="76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ht="14.5" x14ac:dyDescent="0.35">
      <c r="A14" s="61"/>
      <c r="B14" s="78"/>
      <c r="C14" s="78"/>
      <c r="D14" s="78"/>
      <c r="E14" s="78"/>
      <c r="F14" s="78"/>
      <c r="G14" s="78"/>
      <c r="H14" s="78"/>
      <c r="I14" s="78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ht="14.5" x14ac:dyDescent="0.35">
      <c r="B15" s="77"/>
      <c r="C15" s="74"/>
      <c r="D15" s="77"/>
      <c r="E15" s="74"/>
      <c r="F15" s="138"/>
      <c r="G15" s="139"/>
      <c r="H15" s="138"/>
      <c r="I15" s="139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ht="14.5" x14ac:dyDescent="0.35">
      <c r="A16" s="61"/>
      <c r="B16" s="61"/>
      <c r="C16" s="74"/>
      <c r="D16" s="78"/>
      <c r="E16" s="61"/>
      <c r="F16" s="137"/>
      <c r="G16" s="137"/>
      <c r="H16" s="137"/>
      <c r="I16" s="137"/>
      <c r="J16" s="61"/>
      <c r="K16" s="61"/>
      <c r="L16" s="61"/>
    </row>
    <row r="17" spans="1:12" ht="14.5" x14ac:dyDescent="0.35">
      <c r="A17" s="61"/>
      <c r="B17" s="61"/>
      <c r="C17" s="74"/>
      <c r="D17" s="61"/>
      <c r="E17" s="61"/>
      <c r="F17" s="137"/>
      <c r="G17" s="137"/>
      <c r="H17" s="137"/>
      <c r="I17" s="137"/>
      <c r="J17" s="61"/>
      <c r="K17" s="61"/>
      <c r="L17" s="61"/>
    </row>
    <row r="18" spans="1:12" ht="14.5" x14ac:dyDescent="0.35">
      <c r="A18" s="61"/>
      <c r="B18" s="61"/>
      <c r="C18" s="74"/>
      <c r="D18" s="61"/>
      <c r="E18" s="61"/>
      <c r="F18" s="137"/>
      <c r="G18" s="137"/>
      <c r="H18" s="137"/>
      <c r="I18" s="137"/>
      <c r="J18" s="61"/>
      <c r="K18" s="61"/>
      <c r="L18" s="61"/>
    </row>
    <row r="19" spans="1:12" ht="14.5" x14ac:dyDescent="0.35">
      <c r="B19" s="79"/>
      <c r="C19" s="74"/>
      <c r="D19" s="79"/>
      <c r="F19" s="140"/>
      <c r="G19" s="140"/>
    </row>
    <row r="20" spans="1:12" ht="14.5" x14ac:dyDescent="0.35">
      <c r="C20" s="74"/>
      <c r="D20" s="79"/>
      <c r="E20" s="79"/>
      <c r="F20" s="140"/>
      <c r="G20" s="140"/>
    </row>
    <row r="21" spans="1:12" x14ac:dyDescent="0.3">
      <c r="D21" s="79"/>
      <c r="E21" s="79"/>
      <c r="F21" s="140"/>
      <c r="G21" s="140"/>
    </row>
    <row r="22" spans="1:12" x14ac:dyDescent="0.3">
      <c r="D22" s="79"/>
      <c r="G22" s="140"/>
    </row>
    <row r="23" spans="1:12" x14ac:dyDescent="0.3">
      <c r="D23" s="79"/>
      <c r="G23" s="140"/>
    </row>
    <row r="24" spans="1:12" x14ac:dyDescent="0.3">
      <c r="D24" s="79"/>
      <c r="E24" s="79"/>
      <c r="F24" s="140"/>
      <c r="G24" s="140"/>
    </row>
  </sheetData>
  <mergeCells count="11">
    <mergeCell ref="H11:I11"/>
    <mergeCell ref="A1:A2"/>
    <mergeCell ref="B11:B12"/>
    <mergeCell ref="C11:C12"/>
    <mergeCell ref="D11:E11"/>
    <mergeCell ref="F11:G11"/>
    <mergeCell ref="D1:E1"/>
    <mergeCell ref="F1:G1"/>
    <mergeCell ref="H1:I1"/>
    <mergeCell ref="B1:B2"/>
    <mergeCell ref="C1:C2"/>
  </mergeCells>
  <pageMargins left="0.7" right="0.7" top="0.75" bottom="0.75" header="0.3" footer="0.3"/>
  <pageSetup paperSize="9" orientation="portrait" r:id="rId1"/>
  <ignoredErrors>
    <ignoredError sqref="E13 G1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9"/>
  <sheetViews>
    <sheetView zoomScale="98" zoomScaleNormal="98" workbookViewId="0">
      <selection activeCell="M26" sqref="M26"/>
    </sheetView>
  </sheetViews>
  <sheetFormatPr defaultColWidth="8.81640625" defaultRowHeight="14" x14ac:dyDescent="0.3"/>
  <cols>
    <col min="1" max="1" width="27" style="15" bestFit="1" customWidth="1"/>
    <col min="2" max="2" width="12.81640625" style="15" bestFit="1" customWidth="1"/>
    <col min="3" max="3" width="10.08984375" style="15" bestFit="1" customWidth="1"/>
    <col min="4" max="4" width="11.08984375" style="15" bestFit="1" customWidth="1"/>
    <col min="5" max="5" width="10.54296875" style="15" bestFit="1" customWidth="1"/>
    <col min="6" max="11" width="9.36328125" style="15" bestFit="1" customWidth="1"/>
    <col min="12" max="12" width="13.36328125" style="15" bestFit="1" customWidth="1"/>
    <col min="13" max="13" width="10.54296875" style="15" bestFit="1" customWidth="1"/>
    <col min="14" max="15" width="8.81640625" style="15"/>
    <col min="16" max="16" width="8.81640625" style="15" customWidth="1"/>
    <col min="17" max="17" width="11.08984375" style="15" customWidth="1"/>
    <col min="18" max="18" width="10.6328125" style="15" bestFit="1" customWidth="1"/>
    <col min="19" max="16384" width="8.81640625" style="15"/>
  </cols>
  <sheetData>
    <row r="1" spans="1:31" x14ac:dyDescent="0.3">
      <c r="A1" s="19" t="s">
        <v>37</v>
      </c>
      <c r="B1" s="146" t="s">
        <v>177</v>
      </c>
      <c r="C1" s="146" t="s">
        <v>176</v>
      </c>
      <c r="D1" s="41" t="s">
        <v>166</v>
      </c>
      <c r="E1" s="29" t="s">
        <v>4</v>
      </c>
    </row>
    <row r="2" spans="1:31" x14ac:dyDescent="0.3">
      <c r="A2" s="29" t="s">
        <v>142</v>
      </c>
      <c r="B2" s="43">
        <v>44.48</v>
      </c>
      <c r="C2" s="43">
        <v>44.93</v>
      </c>
      <c r="D2" s="43">
        <v>35.93</v>
      </c>
      <c r="E2" s="43">
        <v>44.61</v>
      </c>
    </row>
    <row r="5" spans="1:31" x14ac:dyDescent="0.3">
      <c r="B5" s="218" t="s">
        <v>33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20"/>
      <c r="O5" s="147"/>
    </row>
    <row r="6" spans="1:31" x14ac:dyDescent="0.3">
      <c r="A6" s="29" t="s">
        <v>72</v>
      </c>
      <c r="B6" s="29" t="s">
        <v>51</v>
      </c>
      <c r="C6" s="29" t="s">
        <v>133</v>
      </c>
      <c r="D6" s="29" t="s">
        <v>134</v>
      </c>
      <c r="E6" s="29" t="s">
        <v>135</v>
      </c>
      <c r="F6" s="29" t="s">
        <v>136</v>
      </c>
      <c r="G6" s="29" t="s">
        <v>137</v>
      </c>
      <c r="H6" s="29" t="s">
        <v>138</v>
      </c>
      <c r="I6" s="29" t="s">
        <v>139</v>
      </c>
      <c r="J6" s="29" t="s">
        <v>140</v>
      </c>
      <c r="K6" s="29" t="s">
        <v>141</v>
      </c>
      <c r="L6" s="29" t="s">
        <v>52</v>
      </c>
      <c r="M6" s="29" t="s">
        <v>4</v>
      </c>
    </row>
    <row r="7" spans="1:31" x14ac:dyDescent="0.3">
      <c r="A7" s="19" t="s">
        <v>177</v>
      </c>
      <c r="B7" s="64">
        <v>351.72</v>
      </c>
      <c r="C7" s="64">
        <v>7369.05</v>
      </c>
      <c r="D7" s="62">
        <v>16816.52</v>
      </c>
      <c r="E7" s="62">
        <v>17470.03</v>
      </c>
      <c r="F7" s="62">
        <v>19118.599999999999</v>
      </c>
      <c r="G7" s="62">
        <v>19957.189999999999</v>
      </c>
      <c r="H7" s="62">
        <v>21709.11</v>
      </c>
      <c r="I7" s="62">
        <v>21666.77</v>
      </c>
      <c r="J7" s="62">
        <v>18243.79</v>
      </c>
      <c r="K7" s="62">
        <v>12129.02</v>
      </c>
      <c r="L7" s="64">
        <v>5250.6</v>
      </c>
      <c r="M7" s="62">
        <v>160082.4</v>
      </c>
      <c r="N7" s="158"/>
    </row>
    <row r="8" spans="1:31" x14ac:dyDescent="0.3">
      <c r="A8" s="19" t="s">
        <v>176</v>
      </c>
      <c r="B8" s="64">
        <v>177.96</v>
      </c>
      <c r="C8" s="64">
        <v>2563.44</v>
      </c>
      <c r="D8" s="64">
        <v>7462.63</v>
      </c>
      <c r="E8" s="64">
        <v>9145.66</v>
      </c>
      <c r="F8" s="64">
        <v>9887.52</v>
      </c>
      <c r="G8" s="64">
        <v>9799.36</v>
      </c>
      <c r="H8" s="62">
        <v>10452.64</v>
      </c>
      <c r="I8" s="62">
        <v>10524.98</v>
      </c>
      <c r="J8" s="64">
        <v>9274.7900000000009</v>
      </c>
      <c r="K8" s="64">
        <v>5928.27</v>
      </c>
      <c r="L8" s="64">
        <v>2924.9</v>
      </c>
      <c r="M8" s="62">
        <v>78142.149999999994</v>
      </c>
      <c r="N8" s="158"/>
    </row>
    <row r="9" spans="1:31" x14ac:dyDescent="0.3">
      <c r="A9" s="43" t="s">
        <v>166</v>
      </c>
      <c r="B9" s="64">
        <v>1.3</v>
      </c>
      <c r="C9" s="64">
        <v>37.799999999999997</v>
      </c>
      <c r="D9" s="64">
        <v>102.29</v>
      </c>
      <c r="E9" s="64">
        <v>63.7</v>
      </c>
      <c r="F9" s="64">
        <v>47.47</v>
      </c>
      <c r="G9" s="64">
        <v>28.37</v>
      </c>
      <c r="H9" s="64">
        <v>20.39</v>
      </c>
      <c r="I9" s="64">
        <v>25.36</v>
      </c>
      <c r="J9" s="64">
        <v>22.35</v>
      </c>
      <c r="K9" s="64">
        <v>7.75</v>
      </c>
      <c r="L9" s="64">
        <v>1.24</v>
      </c>
      <c r="M9" s="62">
        <v>358.02</v>
      </c>
      <c r="N9" s="158"/>
    </row>
    <row r="10" spans="1:31" x14ac:dyDescent="0.3">
      <c r="A10" s="19" t="s">
        <v>4</v>
      </c>
      <c r="B10" s="64">
        <f>SUM(B7:B9)</f>
        <v>530.98</v>
      </c>
      <c r="C10" s="64">
        <f t="shared" ref="C10:M10" si="0">SUM(C7:C9)</f>
        <v>9970.2899999999991</v>
      </c>
      <c r="D10" s="62">
        <f t="shared" si="0"/>
        <v>24381.440000000002</v>
      </c>
      <c r="E10" s="62">
        <f t="shared" si="0"/>
        <v>26679.39</v>
      </c>
      <c r="F10" s="62">
        <f t="shared" si="0"/>
        <v>29053.59</v>
      </c>
      <c r="G10" s="62">
        <f t="shared" si="0"/>
        <v>29784.92</v>
      </c>
      <c r="H10" s="62">
        <f t="shared" si="0"/>
        <v>32182.14</v>
      </c>
      <c r="I10" s="62">
        <f t="shared" si="0"/>
        <v>32217.11</v>
      </c>
      <c r="J10" s="62">
        <f t="shared" si="0"/>
        <v>27540.93</v>
      </c>
      <c r="K10" s="62">
        <f t="shared" si="0"/>
        <v>18065.04</v>
      </c>
      <c r="L10" s="64">
        <f t="shared" si="0"/>
        <v>8176.74</v>
      </c>
      <c r="M10" s="62">
        <f t="shared" si="0"/>
        <v>238582.56999999998</v>
      </c>
    </row>
    <row r="11" spans="1:31" x14ac:dyDescent="0.3">
      <c r="B11" s="218" t="s">
        <v>33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20"/>
    </row>
    <row r="12" spans="1:31" x14ac:dyDescent="0.3">
      <c r="A12" s="29" t="s">
        <v>72</v>
      </c>
      <c r="B12" s="29" t="s">
        <v>51</v>
      </c>
      <c r="C12" s="29" t="s">
        <v>133</v>
      </c>
      <c r="D12" s="29" t="s">
        <v>134</v>
      </c>
      <c r="E12" s="29" t="s">
        <v>135</v>
      </c>
      <c r="F12" s="29" t="s">
        <v>136</v>
      </c>
      <c r="G12" s="29" t="s">
        <v>137</v>
      </c>
      <c r="H12" s="29" t="s">
        <v>138</v>
      </c>
      <c r="I12" s="29" t="s">
        <v>139</v>
      </c>
      <c r="J12" s="29" t="s">
        <v>140</v>
      </c>
      <c r="K12" s="29" t="s">
        <v>141</v>
      </c>
      <c r="L12" s="29" t="s">
        <v>52</v>
      </c>
      <c r="M12" s="29" t="s">
        <v>4</v>
      </c>
    </row>
    <row r="13" spans="1:31" x14ac:dyDescent="0.3">
      <c r="A13" s="19" t="s">
        <v>177</v>
      </c>
      <c r="B13" s="68">
        <v>0.66239999999999999</v>
      </c>
      <c r="C13" s="68">
        <v>0.73909999999999998</v>
      </c>
      <c r="D13" s="68">
        <v>0.68969999999999998</v>
      </c>
      <c r="E13" s="68">
        <v>0.65480000000000005</v>
      </c>
      <c r="F13" s="68">
        <v>0.65800000000000003</v>
      </c>
      <c r="G13" s="68">
        <v>0.67</v>
      </c>
      <c r="H13" s="68">
        <v>0.67459999999999998</v>
      </c>
      <c r="I13" s="68">
        <v>0.67249999999999999</v>
      </c>
      <c r="J13" s="68">
        <v>0.66239999999999999</v>
      </c>
      <c r="K13" s="68">
        <v>0.6714</v>
      </c>
      <c r="L13" s="68">
        <v>0.6421</v>
      </c>
      <c r="M13" s="68">
        <v>0.67100000000000004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x14ac:dyDescent="0.3">
      <c r="A14" s="19" t="s">
        <v>176</v>
      </c>
      <c r="B14" s="68">
        <v>0.3352</v>
      </c>
      <c r="C14" s="68">
        <v>0.2571</v>
      </c>
      <c r="D14" s="68">
        <v>0.30609999999999998</v>
      </c>
      <c r="E14" s="68">
        <v>0.34279999999999999</v>
      </c>
      <c r="F14" s="68">
        <v>0.34029999999999999</v>
      </c>
      <c r="G14" s="68">
        <v>0.32900000000000001</v>
      </c>
      <c r="H14" s="68">
        <v>0.32479999999999998</v>
      </c>
      <c r="I14" s="68">
        <v>0.32669999999999999</v>
      </c>
      <c r="J14" s="68">
        <v>0.33679999999999999</v>
      </c>
      <c r="K14" s="68">
        <v>0.32819999999999999</v>
      </c>
      <c r="L14" s="68">
        <v>0.35770000000000002</v>
      </c>
      <c r="M14" s="68">
        <v>0.32750000000000001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x14ac:dyDescent="0.3">
      <c r="A15" s="43" t="s">
        <v>166</v>
      </c>
      <c r="B15" s="68">
        <v>2.3999999999999998E-3</v>
      </c>
      <c r="C15" s="68">
        <v>3.8E-3</v>
      </c>
      <c r="D15" s="68">
        <v>4.1999999999999997E-3</v>
      </c>
      <c r="E15" s="68">
        <v>2.3999999999999998E-3</v>
      </c>
      <c r="F15" s="68">
        <v>1.6000000000000001E-3</v>
      </c>
      <c r="G15" s="68">
        <v>1E-3</v>
      </c>
      <c r="H15" s="68">
        <v>5.9999999999999995E-4</v>
      </c>
      <c r="I15" s="68">
        <v>8.0000000000000004E-4</v>
      </c>
      <c r="J15" s="68">
        <v>8.0000000000000004E-4</v>
      </c>
      <c r="K15" s="68">
        <v>4.0000000000000002E-4</v>
      </c>
      <c r="L15" s="68">
        <v>2.0000000000000001E-4</v>
      </c>
      <c r="M15" s="68">
        <v>1.5E-3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x14ac:dyDescent="0.3">
      <c r="A16" s="19" t="s">
        <v>4</v>
      </c>
      <c r="B16" s="68">
        <v>1</v>
      </c>
      <c r="C16" s="68">
        <v>1</v>
      </c>
      <c r="D16" s="68">
        <v>1</v>
      </c>
      <c r="E16" s="68">
        <v>1</v>
      </c>
      <c r="F16" s="68">
        <v>1</v>
      </c>
      <c r="G16" s="68">
        <v>1</v>
      </c>
      <c r="H16" s="68">
        <v>1</v>
      </c>
      <c r="I16" s="68">
        <v>1</v>
      </c>
      <c r="J16" s="68">
        <v>1</v>
      </c>
      <c r="K16" s="68">
        <v>1</v>
      </c>
      <c r="L16" s="68">
        <v>1</v>
      </c>
      <c r="M16" s="68">
        <v>1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19" x14ac:dyDescent="0.3">
      <c r="B17" s="18"/>
      <c r="C17" s="18"/>
      <c r="D17" s="18"/>
    </row>
    <row r="18" spans="1:19" x14ac:dyDescent="0.3">
      <c r="J18" s="160"/>
    </row>
    <row r="19" spans="1:19" ht="14.5" x14ac:dyDescent="0.35">
      <c r="A19" s="41" t="s">
        <v>81</v>
      </c>
      <c r="B19" s="41" t="s">
        <v>142</v>
      </c>
      <c r="C19"/>
      <c r="D19"/>
      <c r="E19" s="91"/>
      <c r="F19" s="18"/>
      <c r="G19" s="150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9" ht="14.5" x14ac:dyDescent="0.35">
      <c r="A20" s="43" t="s">
        <v>48</v>
      </c>
      <c r="B20" s="43">
        <v>46.73</v>
      </c>
      <c r="C20"/>
      <c r="D20" s="91"/>
      <c r="E20" s="91"/>
      <c r="F20" s="18"/>
      <c r="G20" s="15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ht="14.5" x14ac:dyDescent="0.35">
      <c r="A21" s="43" t="s">
        <v>45</v>
      </c>
      <c r="B21" s="43">
        <v>46.28</v>
      </c>
      <c r="C21"/>
      <c r="D21" s="91"/>
      <c r="E21" s="91"/>
      <c r="F21" s="18"/>
      <c r="G21" s="15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ht="14.5" x14ac:dyDescent="0.35">
      <c r="A22" s="19" t="s">
        <v>182</v>
      </c>
      <c r="B22" s="64">
        <v>46.15</v>
      </c>
      <c r="C22"/>
      <c r="D22" s="91"/>
      <c r="E22" s="91"/>
      <c r="G22" s="165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 ht="14.5" x14ac:dyDescent="0.35">
      <c r="A23" s="19" t="s">
        <v>183</v>
      </c>
      <c r="B23" s="43">
        <v>45.9</v>
      </c>
      <c r="C23"/>
      <c r="D23" s="91"/>
      <c r="E23" s="91"/>
      <c r="F23" s="18"/>
      <c r="G23" s="16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ht="14.5" x14ac:dyDescent="0.35">
      <c r="A24" s="19" t="s">
        <v>179</v>
      </c>
      <c r="B24" s="43">
        <v>45.65</v>
      </c>
      <c r="C24"/>
      <c r="D24" s="91"/>
      <c r="E24" s="91"/>
      <c r="F24" s="18"/>
      <c r="G24" s="150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9" ht="14.5" x14ac:dyDescent="0.35">
      <c r="A25" s="43" t="s">
        <v>41</v>
      </c>
      <c r="B25" s="43">
        <v>45.47</v>
      </c>
      <c r="C25"/>
      <c r="D25" s="91"/>
      <c r="E25" s="91"/>
      <c r="G25" s="150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9" ht="14.5" x14ac:dyDescent="0.35">
      <c r="A26" s="19" t="s">
        <v>187</v>
      </c>
      <c r="B26" s="43">
        <v>45.43</v>
      </c>
      <c r="C26"/>
      <c r="D26" s="91"/>
      <c r="E26" s="91"/>
      <c r="F26" s="18"/>
      <c r="G26" s="150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ht="14.5" x14ac:dyDescent="0.35">
      <c r="A27" s="43" t="s">
        <v>46</v>
      </c>
      <c r="B27" s="43">
        <v>45.11</v>
      </c>
      <c r="C27"/>
      <c r="D27" s="91"/>
      <c r="E27" s="91"/>
      <c r="F27" s="18"/>
      <c r="G27" s="150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9" ht="14.5" x14ac:dyDescent="0.35">
      <c r="A28" s="19" t="s">
        <v>180</v>
      </c>
      <c r="B28" s="43">
        <v>44.79</v>
      </c>
      <c r="C28"/>
      <c r="D28" s="91"/>
      <c r="E28" s="91"/>
      <c r="G28" s="30"/>
    </row>
    <row r="29" spans="1:19" ht="14.5" x14ac:dyDescent="0.35">
      <c r="A29" s="19" t="s">
        <v>186</v>
      </c>
      <c r="B29" s="43">
        <v>44.45</v>
      </c>
      <c r="C29"/>
      <c r="D29" s="91"/>
      <c r="E29" s="91"/>
      <c r="G29" s="30"/>
    </row>
    <row r="30" spans="1:19" ht="14.5" x14ac:dyDescent="0.35">
      <c r="A30" s="43" t="s">
        <v>43</v>
      </c>
      <c r="B30" s="43">
        <v>44.35</v>
      </c>
      <c r="C30"/>
      <c r="D30" s="91"/>
      <c r="E30" s="91"/>
      <c r="G30" s="30"/>
    </row>
    <row r="31" spans="1:19" ht="14.5" x14ac:dyDescent="0.35">
      <c r="A31" s="43" t="s">
        <v>42</v>
      </c>
      <c r="B31" s="43">
        <v>44.32</v>
      </c>
      <c r="C31"/>
      <c r="D31" s="91"/>
      <c r="E31" s="91"/>
      <c r="G31" s="30"/>
    </row>
    <row r="32" spans="1:19" ht="14.5" x14ac:dyDescent="0.35">
      <c r="A32" s="43" t="s">
        <v>47</v>
      </c>
      <c r="B32" s="43">
        <v>44.21</v>
      </c>
      <c r="C32"/>
      <c r="D32" s="91"/>
      <c r="E32" s="91"/>
      <c r="G32" s="30"/>
    </row>
    <row r="33" spans="1:7" ht="14.5" x14ac:dyDescent="0.35">
      <c r="A33" s="19" t="s">
        <v>181</v>
      </c>
      <c r="B33" s="43">
        <v>44.15</v>
      </c>
      <c r="C33"/>
      <c r="D33" s="91"/>
      <c r="E33" s="91"/>
      <c r="G33" s="30"/>
    </row>
    <row r="34" spans="1:7" ht="14.5" x14ac:dyDescent="0.35">
      <c r="A34" s="43" t="s">
        <v>40</v>
      </c>
      <c r="B34" s="43">
        <v>43.99</v>
      </c>
      <c r="C34"/>
      <c r="D34" s="91"/>
      <c r="E34" s="91"/>
      <c r="G34" s="30"/>
    </row>
    <row r="35" spans="1:7" ht="14.5" x14ac:dyDescent="0.35">
      <c r="A35" s="19" t="s">
        <v>185</v>
      </c>
      <c r="B35" s="43">
        <v>43.84</v>
      </c>
      <c r="C35"/>
      <c r="D35" s="91"/>
      <c r="E35" s="91"/>
      <c r="G35" s="30"/>
    </row>
    <row r="36" spans="1:7" ht="14.5" x14ac:dyDescent="0.35">
      <c r="A36" s="43" t="s">
        <v>44</v>
      </c>
      <c r="B36" s="43">
        <v>43.79</v>
      </c>
      <c r="C36"/>
      <c r="D36" s="91"/>
      <c r="E36" s="91"/>
      <c r="G36" s="30"/>
    </row>
    <row r="37" spans="1:7" ht="14.5" x14ac:dyDescent="0.35">
      <c r="A37" s="19" t="s">
        <v>184</v>
      </c>
      <c r="B37" s="43">
        <v>43.48</v>
      </c>
      <c r="C37"/>
      <c r="D37" s="91"/>
      <c r="E37" s="91"/>
      <c r="G37" s="30"/>
    </row>
    <row r="38" spans="1:7" ht="14.5" x14ac:dyDescent="0.35">
      <c r="A38" s="19" t="s">
        <v>188</v>
      </c>
      <c r="B38" s="43">
        <v>43.09</v>
      </c>
      <c r="C38"/>
      <c r="D38" s="91"/>
      <c r="E38" s="91"/>
      <c r="G38" s="30"/>
    </row>
    <row r="39" spans="1:7" ht="28.5" x14ac:dyDescent="0.35">
      <c r="A39" s="45" t="s">
        <v>157</v>
      </c>
      <c r="B39" s="43">
        <v>44.61</v>
      </c>
      <c r="C39"/>
      <c r="D39"/>
      <c r="E39" s="91"/>
    </row>
  </sheetData>
  <sortState xmlns:xlrd2="http://schemas.microsoft.com/office/spreadsheetml/2017/richdata2" ref="D20:E38">
    <sortCondition descending="1" ref="E20:E38"/>
  </sortState>
  <mergeCells count="2">
    <mergeCell ref="B11:M11"/>
    <mergeCell ref="B5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 5 workforce at a glance</vt:lpstr>
      <vt:lpstr>pg 6 </vt:lpstr>
      <vt:lpstr>pg 7 workforce size</vt:lpstr>
      <vt:lpstr>pg 9 occupation type</vt:lpstr>
      <vt:lpstr>pg 10 and 11 location</vt:lpstr>
      <vt:lpstr>pg 12 employment type</vt:lpstr>
      <vt:lpstr>pg 13 diversity</vt:lpstr>
      <vt:lpstr>pg 14 workforce earnings</vt:lpstr>
      <vt:lpstr>pg 15 age</vt:lpstr>
      <vt:lpstr>pg 16 and 17 appt type</vt:lpstr>
      <vt:lpstr>pg 18 and 19 gender</vt:lpstr>
      <vt:lpstr>pg 20  employment status</vt:lpstr>
      <vt:lpstr>pg 21 appointment type</vt:lpstr>
    </vt:vector>
  </TitlesOfParts>
  <Company>Public Service Commission | 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September 2020 Biannual report open data tables</dc:title>
  <dc:subject>September 2020 Biannual report open data tables</dc:subject>
  <dc:creator>Public Service Commission | Queensland Government</dc:creator>
  <cp:keywords>September 2020 Biannual report open data tables</cp:keywords>
  <cp:lastModifiedBy>Shaun Gordon</cp:lastModifiedBy>
  <dcterms:created xsi:type="dcterms:W3CDTF">2019-11-11T00:59:08Z</dcterms:created>
  <dcterms:modified xsi:type="dcterms:W3CDTF">2021-12-08T06:42:19Z</dcterms:modified>
</cp:coreProperties>
</file>