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dpcqld.sharepoint.com/sites/PineappleCommunicationsTeam/Shared Documents/General/Web/Content briefs/1. FORGOV/2. Human resources/2.2 Workforce planning/assets/"/>
    </mc:Choice>
  </mc:AlternateContent>
  <xr:revisionPtr revIDLastSave="2" documentId="13_ncr:1_{29736D32-1D42-472F-A98B-7C64CA88AC36}" xr6:coauthVersionLast="47" xr6:coauthVersionMax="47" xr10:uidLastSave="{72CEA6E0-8C97-4AE8-B5A7-ABBB4F74F8B7}"/>
  <bookViews>
    <workbookView xWindow="-110" yWindow="-110" windowWidth="38620" windowHeight="21220" tabRatio="799" xr2:uid="{00000000-000D-0000-FFFF-FFFF00000000}"/>
  </bookViews>
  <sheets>
    <sheet name="pg 5 workforce at a glance" sheetId="13" r:id="rId1"/>
    <sheet name="pg 6 " sheetId="16" r:id="rId2"/>
    <sheet name="pg 7 workforce size" sheetId="4" r:id="rId3"/>
    <sheet name="pg 9 occupation type" sheetId="5" r:id="rId4"/>
    <sheet name="pg 10 and 11 location" sheetId="6" r:id="rId5"/>
    <sheet name="pg 12 employment type" sheetId="7" r:id="rId6"/>
    <sheet name="pg 13 diversity" sheetId="8" r:id="rId7"/>
    <sheet name="pg 14 workforce earnings" sheetId="11" r:id="rId8"/>
    <sheet name="pg 15 age" sheetId="10" r:id="rId9"/>
    <sheet name="pg 16 and 17 appt type" sheetId="1" r:id="rId10"/>
    <sheet name="pg 18 and 19 gender" sheetId="2" r:id="rId11"/>
    <sheet name="pg 20  employment status" sheetId="14" r:id="rId12"/>
    <sheet name="pg 21 appointment type" sheetId="15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4" l="1"/>
  <c r="C30" i="6"/>
  <c r="G11" i="6"/>
  <c r="G19" i="6"/>
  <c r="G13" i="11"/>
  <c r="C8" i="11"/>
  <c r="E83" i="2"/>
  <c r="E84" i="2"/>
  <c r="E85" i="2"/>
  <c r="E86" i="2"/>
  <c r="E87" i="2"/>
  <c r="E88" i="2"/>
  <c r="E89" i="2"/>
  <c r="E90" i="2"/>
  <c r="E82" i="2"/>
  <c r="E81" i="2"/>
  <c r="B24" i="6" l="1"/>
  <c r="B26" i="6" s="1"/>
  <c r="B25" i="6"/>
  <c r="B30" i="6"/>
  <c r="B31" i="6"/>
  <c r="B32" i="6"/>
  <c r="C4" i="15"/>
  <c r="E4" i="15"/>
  <c r="G4" i="15"/>
  <c r="J4" i="15"/>
  <c r="L4" i="15"/>
  <c r="N4" i="15"/>
  <c r="Q4" i="15"/>
  <c r="S4" i="15"/>
  <c r="U4" i="15"/>
  <c r="X4" i="15"/>
  <c r="Z4" i="15"/>
  <c r="AB4" i="15"/>
  <c r="AE4" i="15"/>
  <c r="AG4" i="15"/>
  <c r="AI4" i="15"/>
  <c r="C5" i="15"/>
  <c r="E5" i="15"/>
  <c r="G5" i="15"/>
  <c r="J5" i="15"/>
  <c r="L5" i="15"/>
  <c r="N5" i="15"/>
  <c r="Q5" i="15"/>
  <c r="S5" i="15"/>
  <c r="U5" i="15"/>
  <c r="X5" i="15"/>
  <c r="Z5" i="15"/>
  <c r="AB5" i="15"/>
  <c r="AE5" i="15"/>
  <c r="AG5" i="15"/>
  <c r="AI5" i="15"/>
  <c r="B6" i="15"/>
  <c r="C6" i="15"/>
  <c r="D6" i="15"/>
  <c r="E6" i="15" s="1"/>
  <c r="F6" i="15"/>
  <c r="G6" i="15"/>
  <c r="H6" i="15"/>
  <c r="I6" i="15"/>
  <c r="J6" i="15" s="1"/>
  <c r="K6" i="15"/>
  <c r="L6" i="15"/>
  <c r="M6" i="15"/>
  <c r="N6" i="15" s="1"/>
  <c r="O6" i="15"/>
  <c r="P6" i="15"/>
  <c r="Q6" i="15"/>
  <c r="R6" i="15"/>
  <c r="S6" i="15" s="1"/>
  <c r="T6" i="15"/>
  <c r="U6" i="15" s="1"/>
  <c r="V6" i="15"/>
  <c r="W6" i="15"/>
  <c r="X6" i="15"/>
  <c r="Y6" i="15"/>
  <c r="Z6" i="15"/>
  <c r="AB6" i="15"/>
  <c r="AC6" i="15"/>
  <c r="AD6" i="15"/>
  <c r="AE6" i="15"/>
  <c r="AF6" i="15"/>
  <c r="AG6" i="15"/>
  <c r="AH6" i="15"/>
  <c r="AI6" i="15"/>
  <c r="AJ6" i="15"/>
  <c r="C7" i="15"/>
  <c r="E7" i="15"/>
  <c r="G7" i="15"/>
  <c r="J7" i="15"/>
  <c r="L7" i="15"/>
  <c r="N7" i="15"/>
  <c r="Q7" i="15"/>
  <c r="S7" i="15"/>
  <c r="U7" i="15"/>
  <c r="X7" i="15"/>
  <c r="Z7" i="15"/>
  <c r="AB7" i="15"/>
  <c r="AE7" i="15"/>
  <c r="AG7" i="15"/>
  <c r="AI7" i="15"/>
  <c r="C45" i="2"/>
  <c r="D45" i="2"/>
  <c r="E45" i="2"/>
  <c r="D44" i="2"/>
  <c r="D92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51" i="2"/>
  <c r="D91" i="2"/>
  <c r="C77" i="1"/>
  <c r="D77" i="1"/>
  <c r="E77" i="1"/>
  <c r="F77" i="1"/>
  <c r="B77" i="1"/>
  <c r="C30" i="1"/>
  <c r="D30" i="1"/>
  <c r="E30" i="1"/>
  <c r="B30" i="1"/>
  <c r="F26" i="1"/>
  <c r="F16" i="1"/>
  <c r="F30" i="1" s="1"/>
  <c r="B43" i="4"/>
  <c r="B30" i="4"/>
  <c r="B45" i="4" s="1"/>
  <c r="E91" i="2" l="1"/>
  <c r="C91" i="2"/>
  <c r="B91" i="2"/>
  <c r="C77" i="2"/>
  <c r="D77" i="2"/>
  <c r="E77" i="2"/>
  <c r="B77" i="2"/>
  <c r="C44" i="2"/>
  <c r="B44" i="2"/>
  <c r="D30" i="2"/>
  <c r="E30" i="2"/>
  <c r="C30" i="2"/>
  <c r="B30" i="2"/>
  <c r="C91" i="1"/>
  <c r="D91" i="1"/>
  <c r="E91" i="1"/>
  <c r="F91" i="1"/>
  <c r="B91" i="1"/>
  <c r="C44" i="1"/>
  <c r="D44" i="1"/>
  <c r="E44" i="1"/>
  <c r="F44" i="1"/>
  <c r="B44" i="1"/>
  <c r="D42" i="4"/>
  <c r="C43" i="4"/>
  <c r="C7" i="11"/>
  <c r="C6" i="11"/>
  <c r="C5" i="11"/>
  <c r="C4" i="11"/>
  <c r="C3" i="11"/>
  <c r="E44" i="2" l="1"/>
  <c r="C13" i="11"/>
  <c r="AA6" i="14" l="1"/>
  <c r="Y6" i="14"/>
  <c r="Z6" i="14" s="1"/>
  <c r="W6" i="14"/>
  <c r="V6" i="14"/>
  <c r="R6" i="14"/>
  <c r="P6" i="14"/>
  <c r="O6" i="14"/>
  <c r="M6" i="14"/>
  <c r="K6" i="14"/>
  <c r="I6" i="14"/>
  <c r="H6" i="14"/>
  <c r="F6" i="14"/>
  <c r="G6" i="14" s="1"/>
  <c r="D6" i="14"/>
  <c r="B6" i="14"/>
  <c r="AB4" i="14"/>
  <c r="F13" i="11"/>
  <c r="D13" i="11"/>
  <c r="B13" i="11"/>
  <c r="C10" i="10"/>
  <c r="D10" i="10"/>
  <c r="E10" i="10"/>
  <c r="F10" i="10"/>
  <c r="G10" i="10"/>
  <c r="H10" i="10"/>
  <c r="I10" i="10"/>
  <c r="J10" i="10"/>
  <c r="K10" i="10"/>
  <c r="L10" i="10"/>
  <c r="M10" i="10"/>
  <c r="B10" i="10"/>
  <c r="F58" i="7"/>
  <c r="D58" i="7"/>
  <c r="H4" i="11"/>
  <c r="H5" i="11"/>
  <c r="H6" i="11"/>
  <c r="H7" i="11"/>
  <c r="H8" i="11"/>
  <c r="H3" i="11"/>
  <c r="B43" i="5"/>
  <c r="D9" i="4"/>
  <c r="E9" i="4" s="1"/>
  <c r="D10" i="4"/>
  <c r="E10" i="4" s="1"/>
  <c r="D11" i="4"/>
  <c r="E11" i="4" s="1"/>
  <c r="D12" i="4"/>
  <c r="E12" i="4" s="1"/>
  <c r="D13" i="4"/>
  <c r="E13" i="4" s="1"/>
  <c r="D14" i="4"/>
  <c r="E14" i="4" s="1"/>
  <c r="D15" i="4"/>
  <c r="E15" i="4" s="1"/>
  <c r="D16" i="4"/>
  <c r="E16" i="4" s="1"/>
  <c r="D17" i="4"/>
  <c r="E17" i="4" s="1"/>
  <c r="D18" i="4"/>
  <c r="D5" i="4"/>
  <c r="E5" i="4" s="1"/>
  <c r="D6" i="4"/>
  <c r="E6" i="4" s="1"/>
  <c r="G4" i="14" l="1"/>
  <c r="AB6" i="14"/>
  <c r="H13" i="11"/>
  <c r="I13" i="11" s="1"/>
  <c r="C24" i="6"/>
  <c r="E92" i="2"/>
  <c r="H9" i="11"/>
  <c r="I9" i="11" s="1"/>
  <c r="AB7" i="14"/>
  <c r="AB5" i="14"/>
  <c r="Z7" i="14"/>
  <c r="Z5" i="14"/>
  <c r="Z4" i="14"/>
  <c r="X7" i="14"/>
  <c r="X6" i="14"/>
  <c r="X5" i="14"/>
  <c r="X4" i="14"/>
  <c r="S7" i="14"/>
  <c r="S6" i="14"/>
  <c r="S5" i="14"/>
  <c r="S4" i="14"/>
  <c r="Q7" i="14"/>
  <c r="Q6" i="14"/>
  <c r="Q5" i="14"/>
  <c r="Q4" i="14"/>
  <c r="L7" i="14"/>
  <c r="L6" i="14"/>
  <c r="L5" i="14"/>
  <c r="L4" i="14"/>
  <c r="J7" i="14"/>
  <c r="J6" i="14"/>
  <c r="J5" i="14"/>
  <c r="J4" i="14"/>
  <c r="G7" i="14"/>
  <c r="G5" i="14"/>
  <c r="E7" i="14"/>
  <c r="E6" i="14"/>
  <c r="E5" i="14"/>
  <c r="E4" i="14"/>
  <c r="C7" i="14"/>
  <c r="C6" i="14"/>
  <c r="C5" i="14"/>
  <c r="C4" i="14"/>
  <c r="E13" i="11"/>
  <c r="I4" i="11"/>
  <c r="I5" i="11"/>
  <c r="I6" i="11"/>
  <c r="I7" i="11"/>
  <c r="I8" i="11"/>
  <c r="I3" i="11"/>
  <c r="G4" i="11"/>
  <c r="G5" i="11"/>
  <c r="G6" i="11"/>
  <c r="G7" i="11"/>
  <c r="G8" i="11"/>
  <c r="G9" i="11"/>
  <c r="G3" i="11"/>
  <c r="E4" i="11"/>
  <c r="E5" i="11"/>
  <c r="E6" i="11"/>
  <c r="E7" i="11"/>
  <c r="E8" i="11"/>
  <c r="E9" i="11"/>
  <c r="E3" i="11"/>
  <c r="C31" i="6" l="1"/>
  <c r="C32" i="6" s="1"/>
  <c r="C25" i="6"/>
  <c r="C26" i="6" s="1"/>
  <c r="B92" i="1"/>
  <c r="D92" i="1"/>
  <c r="F92" i="1"/>
  <c r="E92" i="1"/>
  <c r="C92" i="1"/>
  <c r="B45" i="1"/>
  <c r="C45" i="1"/>
  <c r="F45" i="1"/>
  <c r="E45" i="1"/>
  <c r="D45" i="1"/>
  <c r="H58" i="7" l="1"/>
  <c r="B58" i="7"/>
  <c r="C32" i="7"/>
  <c r="D32" i="7"/>
  <c r="B32" i="7"/>
  <c r="C14" i="7"/>
  <c r="D14" i="7"/>
  <c r="E14" i="7"/>
  <c r="B14" i="7"/>
  <c r="E18" i="4"/>
  <c r="D19" i="4"/>
  <c r="E19" i="4" s="1"/>
  <c r="D20" i="4"/>
  <c r="E20" i="4" s="1"/>
  <c r="D21" i="4"/>
  <c r="E21" i="4" s="1"/>
  <c r="D22" i="4"/>
  <c r="E22" i="4" s="1"/>
  <c r="D23" i="4"/>
  <c r="E23" i="4" s="1"/>
  <c r="D24" i="4"/>
  <c r="E24" i="4" s="1"/>
  <c r="D25" i="4"/>
  <c r="E25" i="4" s="1"/>
  <c r="D26" i="4"/>
  <c r="E26" i="4" s="1"/>
  <c r="D27" i="4"/>
  <c r="E27" i="4" s="1"/>
  <c r="D28" i="4"/>
  <c r="E28" i="4" s="1"/>
  <c r="D29" i="4"/>
  <c r="E29" i="4" s="1"/>
  <c r="D4" i="4"/>
  <c r="E4" i="4" s="1"/>
  <c r="D7" i="4"/>
  <c r="E7" i="4" s="1"/>
  <c r="D8" i="4"/>
  <c r="E8" i="4" s="1"/>
  <c r="D39" i="4"/>
  <c r="E39" i="4" s="1"/>
  <c r="G3" i="6" l="1"/>
  <c r="G4" i="6"/>
  <c r="G5" i="6"/>
  <c r="G6" i="6"/>
  <c r="G7" i="6"/>
  <c r="G8" i="6"/>
  <c r="G9" i="6"/>
  <c r="G10" i="6"/>
  <c r="G12" i="6"/>
  <c r="G13" i="6"/>
  <c r="G14" i="6"/>
  <c r="G15" i="6"/>
  <c r="G16" i="6"/>
  <c r="G17" i="6"/>
  <c r="G18" i="6"/>
  <c r="G20" i="6"/>
  <c r="G21" i="6"/>
  <c r="G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2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" i="6"/>
  <c r="D34" i="4" l="1"/>
  <c r="D35" i="4"/>
  <c r="D36" i="4"/>
  <c r="D37" i="4"/>
  <c r="D38" i="4"/>
  <c r="D40" i="4"/>
  <c r="D41" i="4"/>
  <c r="D33" i="4"/>
  <c r="E37" i="4" l="1"/>
  <c r="E40" i="4"/>
  <c r="E41" i="4"/>
  <c r="E34" i="4"/>
  <c r="E35" i="4"/>
  <c r="E36" i="4"/>
  <c r="E38" i="4"/>
  <c r="E33" i="4"/>
  <c r="C30" i="4"/>
  <c r="C45" i="4" l="1"/>
  <c r="C92" i="2"/>
  <c r="H45" i="2"/>
  <c r="B92" i="2"/>
  <c r="B45" i="2"/>
  <c r="G45" i="2" l="1"/>
  <c r="F45" i="2"/>
  <c r="D45" i="4" l="1"/>
  <c r="E45" i="4" s="1"/>
  <c r="D30" i="4"/>
  <c r="E30" i="4" s="1"/>
  <c r="D43" i="4"/>
  <c r="E43" i="4" s="1"/>
  <c r="N4" i="14"/>
  <c r="N7" i="14"/>
  <c r="N5" i="14"/>
  <c r="N6" i="14"/>
  <c r="U5" i="14"/>
  <c r="U7" i="14"/>
  <c r="U4" i="14"/>
  <c r="T6" i="14"/>
  <c r="U6" i="14" s="1"/>
  <c r="AC6" i="14"/>
</calcChain>
</file>

<file path=xl/sharedStrings.xml><?xml version="1.0" encoding="utf-8"?>
<sst xmlns="http://schemas.openxmlformats.org/spreadsheetml/2006/main" count="703" uniqueCount="213">
  <si>
    <t>Permanent</t>
  </si>
  <si>
    <t>Temporary</t>
  </si>
  <si>
    <t>Casual</t>
  </si>
  <si>
    <t>Contract</t>
  </si>
  <si>
    <t>Total</t>
  </si>
  <si>
    <t>Department of Agriculture and Fisheries</t>
  </si>
  <si>
    <t>Department of Education</t>
  </si>
  <si>
    <t>Department of Employment, Small Business and Training</t>
  </si>
  <si>
    <t>Department of Environment and Science</t>
  </si>
  <si>
    <t>Department of Justice and Attorney-General</t>
  </si>
  <si>
    <t>Department of the Premier and Cabinet</t>
  </si>
  <si>
    <t>Department of Transport and Main Roads</t>
  </si>
  <si>
    <t>Electoral Commission Queensland</t>
  </si>
  <si>
    <t>Office of the Inspector-General of Emergency Management</t>
  </si>
  <si>
    <t>Queensland Fire and Emergency Services</t>
  </si>
  <si>
    <t>Queensland Health</t>
  </si>
  <si>
    <t>Public Service Commission</t>
  </si>
  <si>
    <t>Queensland Police Service</t>
  </si>
  <si>
    <t>Public Trustee</t>
  </si>
  <si>
    <t>Queensland Treasury</t>
  </si>
  <si>
    <t>Queensland Audit Office</t>
  </si>
  <si>
    <t>Queensland Corrective Services</t>
  </si>
  <si>
    <t>TAFE Queensland</t>
  </si>
  <si>
    <t>Other entities</t>
  </si>
  <si>
    <t>Legal Aid Queensland</t>
  </si>
  <si>
    <t>Office of the Health Ombudsman</t>
  </si>
  <si>
    <t>Queensland Art Gallery</t>
  </si>
  <si>
    <t>Queensland Family and Child Commission</t>
  </si>
  <si>
    <t>Queensland Museum</t>
  </si>
  <si>
    <t>State Library of Queensland</t>
  </si>
  <si>
    <t>Trade and Investment Queensland</t>
  </si>
  <si>
    <t>Appendix A: Number of FTE by appointment type and agency</t>
  </si>
  <si>
    <t>Queensland Human Rights Commission</t>
  </si>
  <si>
    <t>FTE</t>
  </si>
  <si>
    <t>Percentage</t>
  </si>
  <si>
    <t>Agency</t>
  </si>
  <si>
    <t>Headcount</t>
  </si>
  <si>
    <t xml:space="preserve"> </t>
  </si>
  <si>
    <t>Corporate</t>
  </si>
  <si>
    <t>Frontline/Frontline Support</t>
  </si>
  <si>
    <t>Brisbane Inner City</t>
  </si>
  <si>
    <t>Cairns</t>
  </si>
  <si>
    <t>Central Queensland</t>
  </si>
  <si>
    <t>Gold Coast</t>
  </si>
  <si>
    <t>Ipswich</t>
  </si>
  <si>
    <t>Sunshine Coast</t>
  </si>
  <si>
    <t>Toowoomba</t>
  </si>
  <si>
    <t>Townsville</t>
  </si>
  <si>
    <t>Wide Bay</t>
  </si>
  <si>
    <t>19 and less</t>
  </si>
  <si>
    <t>up to $49,999</t>
  </si>
  <si>
    <t>$50,000 to $99,999</t>
  </si>
  <si>
    <t>$100,000 to $119,999</t>
  </si>
  <si>
    <t>$120,000 to $149,999</t>
  </si>
  <si>
    <t>$150,000 to $179,999</t>
  </si>
  <si>
    <t>$180,000 and above</t>
  </si>
  <si>
    <t>%</t>
  </si>
  <si>
    <t>Police</t>
  </si>
  <si>
    <t>Doctors</t>
  </si>
  <si>
    <t>Roles &lt;1,000 FTE</t>
  </si>
  <si>
    <t xml:space="preserve">4 out of 5 employees are permanent </t>
  </si>
  <si>
    <t>Women in leadership</t>
  </si>
  <si>
    <t>Diversity Headcount</t>
  </si>
  <si>
    <t>Regions</t>
  </si>
  <si>
    <t>People with disability</t>
  </si>
  <si>
    <t>Appointment type</t>
  </si>
  <si>
    <t>Aboriginal and Torres Strait Islander peoples</t>
  </si>
  <si>
    <t>Data for graphs</t>
  </si>
  <si>
    <t>Earnings up to $100,000</t>
  </si>
  <si>
    <t>Age</t>
  </si>
  <si>
    <t>Rest of state</t>
  </si>
  <si>
    <t>Full-time</t>
  </si>
  <si>
    <t>Part-time</t>
  </si>
  <si>
    <t>Size of workforce in each agency (FTE)</t>
  </si>
  <si>
    <t>Occupation type</t>
  </si>
  <si>
    <t>Sector</t>
  </si>
  <si>
    <t>Gender</t>
  </si>
  <si>
    <t>Diversity group</t>
  </si>
  <si>
    <t>Location</t>
  </si>
  <si>
    <t>FTE %</t>
  </si>
  <si>
    <t>Nurses and midwives</t>
  </si>
  <si>
    <t>Correctional officers</t>
  </si>
  <si>
    <t>Firefighters</t>
  </si>
  <si>
    <t>TAFE teachers and tutors</t>
  </si>
  <si>
    <t>Disability support workers</t>
  </si>
  <si>
    <t>Child safety case workers</t>
  </si>
  <si>
    <t>Key frontline roles</t>
  </si>
  <si>
    <t>Health sector</t>
  </si>
  <si>
    <t>Education sector</t>
  </si>
  <si>
    <t>Rest of sector</t>
  </si>
  <si>
    <t>Education sector*</t>
  </si>
  <si>
    <t>Headcount%</t>
  </si>
  <si>
    <t>*Education sector includes TAFE Queensland</t>
  </si>
  <si>
    <t>Teachers and teacher aides</t>
  </si>
  <si>
    <t>Youth and case workers</t>
  </si>
  <si>
    <t>Remuneration range</t>
  </si>
  <si>
    <t>% of workforce</t>
  </si>
  <si>
    <t>Headcount %</t>
  </si>
  <si>
    <t>Employment status</t>
  </si>
  <si>
    <t>Sector sub-total: Budget paper 2 agencies</t>
  </si>
  <si>
    <t>Sector total</t>
  </si>
  <si>
    <t>Sector sub-total: Other entities</t>
  </si>
  <si>
    <t>Teacher and teacher aides</t>
  </si>
  <si>
    <t>Allied health</t>
  </si>
  <si>
    <t>General clerks</t>
  </si>
  <si>
    <t>Commercial cleaners</t>
  </si>
  <si>
    <t>Program or project administrators</t>
  </si>
  <si>
    <t>Labourers</t>
  </si>
  <si>
    <t>Office managers</t>
  </si>
  <si>
    <t>Information officers</t>
  </si>
  <si>
    <t>Gardeners (general)</t>
  </si>
  <si>
    <t>Waiters (catering officer/canteen assistant)</t>
  </si>
  <si>
    <t>Frontline and frontline support roles 
(including key frontline roles)</t>
  </si>
  <si>
    <t>Frontline (including
key frontline roles) and
frontline support roles</t>
  </si>
  <si>
    <t>Corporate roles</t>
  </si>
  <si>
    <t>% of total public sector workforce</t>
  </si>
  <si>
    <t>Total sector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</si>
  <si>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</si>
  <si>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</si>
  <si>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</si>
  <si>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</si>
  <si>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</si>
  <si>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</si>
  <si>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</si>
  <si>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</si>
  <si>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</si>
  <si>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Average age</t>
  </si>
  <si>
    <t>Headcount by appointment type and agency</t>
  </si>
  <si>
    <t>Number of FTE and percentage by gender and agency</t>
  </si>
  <si>
    <t>Headcount and percentage by gender and agency</t>
  </si>
  <si>
    <t>Senior Officer, Senior Executive and Chief Executive in classified roles</t>
  </si>
  <si>
    <t>Brisbane – East</t>
  </si>
  <si>
    <t>Brisbane – North</t>
  </si>
  <si>
    <t>Brisbane – South</t>
  </si>
  <si>
    <t>Brisbane – West</t>
  </si>
  <si>
    <t>Darling Downs – Maranoa</t>
  </si>
  <si>
    <t>Logan – Beaudesert</t>
  </si>
  <si>
    <t>Mackay – Isaac – Whitsunday</t>
  </si>
  <si>
    <t>Moreton Bay – North</t>
  </si>
  <si>
    <t>Moreton Bay – South</t>
  </si>
  <si>
    <t>Queensland – Outback</t>
  </si>
  <si>
    <t>Queensland public sector 
average age</t>
  </si>
  <si>
    <t>TAFE teachers/tutors</t>
  </si>
  <si>
    <t>Corporate service roles</t>
  </si>
  <si>
    <t>Queensland</t>
  </si>
  <si>
    <t>Resources Safety and Health Queensland</t>
  </si>
  <si>
    <t>Ambulance officers</t>
  </si>
  <si>
    <t>Allied health (health practitioners, and professional)</t>
  </si>
  <si>
    <t>Target</t>
  </si>
  <si>
    <t>Frontline (including key frontline roles) and frontline support roles</t>
  </si>
  <si>
    <t>Non-binary</t>
  </si>
  <si>
    <t>Department of Communities, Housing and Digital Economy</t>
  </si>
  <si>
    <t>Department of Energy and Public Works</t>
  </si>
  <si>
    <t>Department of Resources</t>
  </si>
  <si>
    <t>Department of State Development, Infrastructure, Local Government and Planning</t>
  </si>
  <si>
    <t>Department of Regional Development, Manufacturing and Water</t>
  </si>
  <si>
    <t>Department of Seniors, Disability Services and Aboriginal and Torres Strait Islander Partnerships</t>
  </si>
  <si>
    <t>Department of Tourism, Innovation and Sport</t>
  </si>
  <si>
    <t>Men</t>
  </si>
  <si>
    <t>Women</t>
  </si>
  <si>
    <t>Classified Roles</t>
  </si>
  <si>
    <t>Brisbane - East</t>
  </si>
  <si>
    <t>Brisbane - North</t>
  </si>
  <si>
    <t>Brisbane - South</t>
  </si>
  <si>
    <t>Brisbane - West</t>
  </si>
  <si>
    <t>Darling Downs - Maranoa</t>
  </si>
  <si>
    <t>Logan - Beaudesert</t>
  </si>
  <si>
    <t>Mackay - Isaac - Whitsunday</t>
  </si>
  <si>
    <t>Moreton Bay - North</t>
  </si>
  <si>
    <t>Moreton Bay - South</t>
  </si>
  <si>
    <t>Queensland - Outback</t>
  </si>
  <si>
    <t>Department of Children, Youth Justice and Multicultural Affairs</t>
  </si>
  <si>
    <t>Variance</t>
  </si>
  <si>
    <t>% Variance</t>
  </si>
  <si>
    <t>CALD1</t>
  </si>
  <si>
    <t>CALD2</t>
  </si>
  <si>
    <t>Number of FTE by appointment type and sector</t>
  </si>
  <si>
    <t>Sector Total</t>
  </si>
  <si>
    <t>(FTE)</t>
  </si>
  <si>
    <t>(Headcount)</t>
  </si>
  <si>
    <t>CALD1 - Born overseas</t>
  </si>
  <si>
    <t>CALD2 - Speak a language at home other than English</t>
  </si>
  <si>
    <t>Brisbane Inner City and surrounding suburbs</t>
  </si>
  <si>
    <t>*ABS SA4 Regions of Brisbane Inner City, Brisbane North, South, East and West.</t>
  </si>
  <si>
    <t>Headcount by employment status and sector</t>
  </si>
  <si>
    <t>Security officers</t>
  </si>
  <si>
    <t>March 2022</t>
  </si>
  <si>
    <t>Policy analyst</t>
  </si>
  <si>
    <t>Norfolk Island Taskforce</t>
  </si>
  <si>
    <t>Data excludes interstate/overseas employees</t>
  </si>
  <si>
    <t>Culturally and linguistically diverse - CALD1 - Born overseas</t>
  </si>
  <si>
    <t>Culturally and linguistically diverse - CALD2 - Speak a language at home other than English</t>
  </si>
  <si>
    <t>Information and communications technology</t>
  </si>
  <si>
    <t>Human resources</t>
  </si>
  <si>
    <t>Accounting and finance</t>
  </si>
  <si>
    <t>Property and facilities</t>
  </si>
  <si>
    <t>Procurement and contract management</t>
  </si>
  <si>
    <t>Communication, media and marketing</t>
  </si>
  <si>
    <t>Governance and strategy</t>
  </si>
  <si>
    <t>Executive services and support</t>
  </si>
  <si>
    <t>Information management</t>
  </si>
  <si>
    <t>Legal services</t>
  </si>
  <si>
    <t>Corporate services management</t>
  </si>
  <si>
    <t>Audit services</t>
  </si>
  <si>
    <t>Culturally and linguistically diverse</t>
  </si>
  <si>
    <t>65 and over</t>
  </si>
  <si>
    <t>September 2022</t>
  </si>
  <si>
    <t>70.02% of temporary and casual employees are women</t>
  </si>
  <si>
    <t>86.45% of part-time employees are women</t>
  </si>
  <si>
    <t>Specialist managers</t>
  </si>
  <si>
    <t>Policy and planning managers</t>
  </si>
  <si>
    <t>Number of FTE by age distribution and gender</t>
  </si>
  <si>
    <t>Percentage of FTE by age distribution and gender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</si>
</sst>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##,##0.00"/>
    <numFmt numFmtId="165" formatCode="0.00_ ;\-0.00\ "/>
    <numFmt numFmtId="166" formatCode="0_ ;\-0\ "/>
    <numFmt numFmtId="167" formatCode="0.0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A"/>
      <name val="Arial"/>
      <family val="2"/>
    </font>
    <font>
      <b/>
      <sz val="11"/>
      <color rgb="FF00000A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3" fontId="3" fillId="3" borderId="1" xfId="3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43" fontId="3" fillId="2" borderId="0" xfId="3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43" fontId="3" fillId="0" borderId="0" xfId="3" applyFont="1" applyFill="1" applyBorder="1" applyAlignment="1">
      <alignment horizontal="right" vertical="center"/>
    </xf>
    <xf numFmtId="41" fontId="3" fillId="3" borderId="1" xfId="3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2" fillId="0" borderId="0" xfId="0" applyFont="1"/>
    <xf numFmtId="10" fontId="2" fillId="0" borderId="1" xfId="1" applyNumberFormat="1" applyFont="1" applyBorder="1"/>
    <xf numFmtId="4" fontId="2" fillId="0" borderId="1" xfId="0" applyNumberFormat="1" applyFont="1" applyBorder="1"/>
    <xf numFmtId="10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0" xfId="0" applyFont="1"/>
    <xf numFmtId="4" fontId="2" fillId="0" borderId="0" xfId="0" applyNumberFormat="1" applyFont="1"/>
    <xf numFmtId="4" fontId="3" fillId="4" borderId="1" xfId="0" applyNumberFormat="1" applyFont="1" applyFill="1" applyBorder="1"/>
    <xf numFmtId="10" fontId="3" fillId="4" borderId="1" xfId="1" applyNumberFormat="1" applyFont="1" applyFill="1" applyBorder="1"/>
    <xf numFmtId="3" fontId="3" fillId="4" borderId="1" xfId="0" applyNumberFormat="1" applyFont="1" applyFill="1" applyBorder="1"/>
    <xf numFmtId="3" fontId="2" fillId="0" borderId="0" xfId="0" applyNumberFormat="1" applyFont="1"/>
    <xf numFmtId="0" fontId="5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top"/>
    </xf>
    <xf numFmtId="43" fontId="2" fillId="0" borderId="0" xfId="0" applyNumberFormat="1" applyFont="1"/>
    <xf numFmtId="2" fontId="3" fillId="0" borderId="1" xfId="0" applyNumberFormat="1" applyFont="1" applyBorder="1" applyAlignment="1">
      <alignment horizontal="right"/>
    </xf>
    <xf numFmtId="2" fontId="2" fillId="0" borderId="0" xfId="0" applyNumberFormat="1" applyFont="1" applyAlignment="1">
      <alignment horizontal="right"/>
    </xf>
    <xf numFmtId="0" fontId="3" fillId="0" borderId="2" xfId="0" applyFont="1" applyBorder="1"/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wrapText="1"/>
    </xf>
    <xf numFmtId="2" fontId="2" fillId="0" borderId="1" xfId="0" applyNumberFormat="1" applyFont="1" applyBorder="1"/>
    <xf numFmtId="0" fontId="2" fillId="0" borderId="1" xfId="0" applyFont="1" applyBorder="1" applyAlignment="1">
      <alignment wrapText="1"/>
    </xf>
    <xf numFmtId="165" fontId="3" fillId="3" borderId="1" xfId="3" applyNumberFormat="1" applyFont="1" applyFill="1" applyBorder="1" applyAlignment="1">
      <alignment horizontal="right" vertical="center"/>
    </xf>
    <xf numFmtId="1" fontId="2" fillId="0" borderId="1" xfId="0" applyNumberFormat="1" applyFont="1" applyBorder="1"/>
    <xf numFmtId="166" fontId="3" fillId="3" borderId="1" xfId="3" applyNumberFormat="1" applyFont="1" applyFill="1" applyBorder="1" applyAlignment="1">
      <alignment horizontal="right" vertical="center"/>
    </xf>
    <xf numFmtId="2" fontId="3" fillId="4" borderId="1" xfId="0" applyNumberFormat="1" applyFont="1" applyFill="1" applyBorder="1"/>
    <xf numFmtId="1" fontId="3" fillId="4" borderId="1" xfId="0" applyNumberFormat="1" applyFont="1" applyFill="1" applyBorder="1"/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10" fontId="7" fillId="0" borderId="0" xfId="1" applyNumberFormat="1" applyFont="1" applyBorder="1"/>
    <xf numFmtId="4" fontId="2" fillId="2" borderId="1" xfId="0" applyNumberFormat="1" applyFont="1" applyFill="1" applyBorder="1"/>
    <xf numFmtId="2" fontId="2" fillId="2" borderId="1" xfId="0" applyNumberFormat="1" applyFont="1" applyFill="1" applyBorder="1"/>
    <xf numFmtId="3" fontId="2" fillId="2" borderId="1" xfId="0" applyNumberFormat="1" applyFont="1" applyFill="1" applyBorder="1"/>
    <xf numFmtId="0" fontId="5" fillId="0" borderId="1" xfId="0" applyFont="1" applyBorder="1" applyAlignment="1">
      <alignment horizontal="center" wrapText="1"/>
    </xf>
    <xf numFmtId="9" fontId="2" fillId="0" borderId="0" xfId="1" applyFont="1"/>
    <xf numFmtId="10" fontId="3" fillId="0" borderId="1" xfId="1" applyNumberFormat="1" applyFont="1" applyFill="1" applyBorder="1"/>
    <xf numFmtId="2" fontId="2" fillId="0" borderId="0" xfId="0" applyNumberFormat="1" applyFont="1"/>
    <xf numFmtId="10" fontId="2" fillId="0" borderId="1" xfId="0" applyNumberFormat="1" applyFont="1" applyBorder="1"/>
    <xf numFmtId="164" fontId="4" fillId="0" borderId="1" xfId="0" applyNumberFormat="1" applyFont="1" applyBorder="1"/>
    <xf numFmtId="10" fontId="4" fillId="0" borderId="1" xfId="1" applyNumberFormat="1" applyFont="1" applyFill="1" applyBorder="1"/>
    <xf numFmtId="2" fontId="4" fillId="0" borderId="1" xfId="0" applyNumberFormat="1" applyFont="1" applyBorder="1"/>
    <xf numFmtId="10" fontId="2" fillId="0" borderId="1" xfId="1" applyNumberFormat="1" applyFont="1" applyFill="1" applyBorder="1"/>
    <xf numFmtId="2" fontId="0" fillId="0" borderId="0" xfId="0" applyNumberFormat="1"/>
    <xf numFmtId="10" fontId="0" fillId="0" borderId="0" xfId="1" applyNumberFormat="1" applyFont="1" applyFill="1"/>
    <xf numFmtId="4" fontId="2" fillId="0" borderId="1" xfId="1" applyNumberFormat="1" applyFont="1" applyFill="1" applyBorder="1"/>
    <xf numFmtId="10" fontId="2" fillId="0" borderId="0" xfId="1" applyNumberFormat="1" applyFont="1" applyFill="1" applyBorder="1"/>
    <xf numFmtId="164" fontId="0" fillId="0" borderId="0" xfId="0" applyNumberFormat="1"/>
    <xf numFmtId="4" fontId="0" fillId="0" borderId="0" xfId="0" applyNumberFormat="1"/>
    <xf numFmtId="17" fontId="3" fillId="0" borderId="1" xfId="0" applyNumberFormat="1" applyFont="1" applyBorder="1"/>
    <xf numFmtId="9" fontId="2" fillId="0" borderId="1" xfId="1" applyFont="1" applyFill="1" applyBorder="1"/>
    <xf numFmtId="2" fontId="2" fillId="0" borderId="1" xfId="0" applyNumberFormat="1" applyFont="1" applyBorder="1" applyAlignment="1">
      <alignment horizontal="right"/>
    </xf>
    <xf numFmtId="10" fontId="2" fillId="0" borderId="0" xfId="1" applyNumberFormat="1" applyFont="1" applyFill="1"/>
    <xf numFmtId="4" fontId="3" fillId="4" borderId="2" xfId="4" applyNumberFormat="1" applyFont="1" applyFill="1" applyBorder="1" applyAlignment="1">
      <alignment horizontal="right"/>
    </xf>
    <xf numFmtId="10" fontId="0" fillId="0" borderId="0" xfId="0" applyNumberFormat="1"/>
    <xf numFmtId="0" fontId="3" fillId="0" borderId="6" xfId="0" applyFont="1" applyBorder="1" applyAlignment="1">
      <alignment wrapText="1"/>
    </xf>
    <xf numFmtId="9" fontId="0" fillId="0" borderId="0" xfId="0" applyNumberFormat="1"/>
    <xf numFmtId="0" fontId="8" fillId="0" borderId="1" xfId="0" applyFont="1" applyBorder="1"/>
    <xf numFmtId="0" fontId="8" fillId="0" borderId="0" xfId="0" applyFont="1"/>
    <xf numFmtId="0" fontId="9" fillId="0" borderId="1" xfId="0" applyFont="1" applyBorder="1"/>
    <xf numFmtId="0" fontId="9" fillId="0" borderId="0" xfId="0" applyFont="1"/>
    <xf numFmtId="0" fontId="9" fillId="0" borderId="1" xfId="0" applyFont="1" applyBorder="1" applyAlignment="1">
      <alignment horizontal="left" vertical="center" wrapText="1"/>
    </xf>
    <xf numFmtId="17" fontId="9" fillId="0" borderId="1" xfId="0" quotePrefix="1" applyNumberFormat="1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0" fillId="0" borderId="0" xfId="0" applyFont="1"/>
    <xf numFmtId="10" fontId="8" fillId="0" borderId="1" xfId="1" applyNumberFormat="1" applyFont="1" applyBorder="1"/>
    <xf numFmtId="2" fontId="8" fillId="0" borderId="1" xfId="0" applyNumberFormat="1" applyFont="1" applyBorder="1"/>
    <xf numFmtId="0" fontId="9" fillId="3" borderId="2" xfId="0" applyFont="1" applyFill="1" applyBorder="1" applyAlignment="1">
      <alignment horizontal="left" vertical="center"/>
    </xf>
    <xf numFmtId="43" fontId="9" fillId="3" borderId="1" xfId="3" applyFont="1" applyFill="1" applyBorder="1" applyAlignment="1">
      <alignment horizontal="right" vertical="center"/>
    </xf>
    <xf numFmtId="165" fontId="9" fillId="3" borderId="1" xfId="3" applyNumberFormat="1" applyFont="1" applyFill="1" applyBorder="1" applyAlignment="1">
      <alignment horizontal="right" vertical="center"/>
    </xf>
    <xf numFmtId="10" fontId="9" fillId="3" borderId="1" xfId="1" applyNumberFormat="1" applyFont="1" applyFill="1" applyBorder="1"/>
    <xf numFmtId="4" fontId="8" fillId="0" borderId="0" xfId="0" applyNumberFormat="1" applyFont="1"/>
    <xf numFmtId="0" fontId="9" fillId="2" borderId="0" xfId="0" applyFont="1" applyFill="1" applyAlignment="1">
      <alignment horizontal="left" vertical="center"/>
    </xf>
    <xf numFmtId="10" fontId="8" fillId="0" borderId="0" xfId="1" applyNumberFormat="1" applyFont="1"/>
    <xf numFmtId="0" fontId="9" fillId="3" borderId="1" xfId="0" applyFont="1" applyFill="1" applyBorder="1" applyAlignment="1">
      <alignment horizontal="left" vertical="center"/>
    </xf>
    <xf numFmtId="10" fontId="8" fillId="0" borderId="1" xfId="0" applyNumberFormat="1" applyFont="1" applyBorder="1"/>
    <xf numFmtId="10" fontId="8" fillId="0" borderId="0" xfId="0" applyNumberFormat="1" applyFont="1"/>
    <xf numFmtId="10" fontId="8" fillId="0" borderId="0" xfId="1" applyNumberFormat="1" applyFont="1" applyBorder="1"/>
    <xf numFmtId="10" fontId="8" fillId="0" borderId="1" xfId="1" applyNumberFormat="1" applyFont="1" applyFill="1" applyBorder="1"/>
    <xf numFmtId="10" fontId="9" fillId="0" borderId="1" xfId="1" applyNumberFormat="1" applyFont="1" applyBorder="1"/>
    <xf numFmtId="10" fontId="9" fillId="0" borderId="0" xfId="0" applyNumberFormat="1" applyFont="1"/>
    <xf numFmtId="3" fontId="8" fillId="0" borderId="0" xfId="0" applyNumberFormat="1" applyFont="1"/>
    <xf numFmtId="3" fontId="8" fillId="0" borderId="1" xfId="0" applyNumberFormat="1" applyFont="1" applyBorder="1"/>
    <xf numFmtId="1" fontId="8" fillId="0" borderId="1" xfId="0" applyNumberFormat="1" applyFont="1" applyBorder="1"/>
    <xf numFmtId="0" fontId="9" fillId="0" borderId="6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164" fontId="8" fillId="0" borderId="1" xfId="0" applyNumberFormat="1" applyFont="1" applyBorder="1"/>
    <xf numFmtId="164" fontId="10" fillId="0" borderId="0" xfId="0" applyNumberFormat="1" applyFont="1"/>
    <xf numFmtId="10" fontId="10" fillId="0" borderId="0" xfId="1" applyNumberFormat="1" applyFont="1" applyFill="1"/>
    <xf numFmtId="0" fontId="8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4" fontId="8" fillId="0" borderId="1" xfId="0" applyNumberFormat="1" applyFont="1" applyBorder="1"/>
    <xf numFmtId="10" fontId="2" fillId="0" borderId="0" xfId="1" applyNumberFormat="1" applyFont="1"/>
    <xf numFmtId="167" fontId="2" fillId="0" borderId="0" xfId="1" applyNumberFormat="1" applyFont="1"/>
    <xf numFmtId="2" fontId="2" fillId="0" borderId="1" xfId="0" quotePrefix="1" applyNumberFormat="1" applyFont="1" applyBorder="1" applyAlignment="1">
      <alignment horizontal="right"/>
    </xf>
    <xf numFmtId="10" fontId="3" fillId="4" borderId="1" xfId="1" quotePrefix="1" applyNumberFormat="1" applyFont="1" applyFill="1" applyBorder="1" applyAlignment="1">
      <alignment horizontal="right"/>
    </xf>
    <xf numFmtId="3" fontId="2" fillId="0" borderId="1" xfId="0" quotePrefix="1" applyNumberFormat="1" applyFont="1" applyBorder="1" applyAlignment="1">
      <alignment horizontal="right"/>
    </xf>
    <xf numFmtId="9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0" fillId="0" borderId="0" xfId="0" applyAlignment="1">
      <alignment vertical="top"/>
    </xf>
    <xf numFmtId="1" fontId="2" fillId="0" borderId="0" xfId="0" applyNumberFormat="1" applyFont="1"/>
    <xf numFmtId="0" fontId="3" fillId="0" borderId="1" xfId="0" applyFont="1" applyBorder="1" applyAlignment="1">
      <alignment vertical="top" wrapText="1"/>
    </xf>
    <xf numFmtId="10" fontId="2" fillId="0" borderId="1" xfId="1" applyNumberFormat="1" applyFont="1" applyBorder="1" applyAlignment="1">
      <alignment vertical="top"/>
    </xf>
    <xf numFmtId="4" fontId="2" fillId="0" borderId="1" xfId="0" applyNumberFormat="1" applyFont="1" applyBorder="1" applyAlignment="1">
      <alignment vertical="top"/>
    </xf>
    <xf numFmtId="10" fontId="2" fillId="0" borderId="1" xfId="0" applyNumberFormat="1" applyFont="1" applyBorder="1" applyAlignment="1">
      <alignment vertical="top"/>
    </xf>
    <xf numFmtId="0" fontId="9" fillId="2" borderId="1" xfId="0" applyFont="1" applyFill="1" applyBorder="1"/>
    <xf numFmtId="0" fontId="9" fillId="2" borderId="4" xfId="0" applyFont="1" applyFill="1" applyBorder="1" applyAlignment="1">
      <alignment horizontal="center"/>
    </xf>
    <xf numFmtId="4" fontId="8" fillId="2" borderId="4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0" xfId="0" applyFont="1"/>
    <xf numFmtId="4" fontId="8" fillId="0" borderId="2" xfId="0" applyNumberFormat="1" applyFont="1" applyBorder="1" applyAlignment="1">
      <alignment horizontal="center"/>
    </xf>
    <xf numFmtId="1" fontId="2" fillId="0" borderId="1" xfId="0" quotePrefix="1" applyNumberFormat="1" applyFont="1" applyBorder="1" applyAlignment="1">
      <alignment horizontal="right"/>
    </xf>
    <xf numFmtId="43" fontId="0" fillId="0" borderId="0" xfId="0" applyNumberFormat="1"/>
    <xf numFmtId="0" fontId="8" fillId="0" borderId="2" xfId="0" applyFont="1" applyBorder="1"/>
    <xf numFmtId="0" fontId="2" fillId="0" borderId="2" xfId="0" applyFont="1" applyBorder="1" applyAlignment="1">
      <alignment horizontal="left" vertical="center"/>
    </xf>
    <xf numFmtId="10" fontId="0" fillId="0" borderId="0" xfId="1" applyNumberFormat="1" applyFont="1"/>
    <xf numFmtId="3" fontId="10" fillId="0" borderId="0" xfId="0" applyNumberFormat="1" applyFont="1"/>
    <xf numFmtId="2" fontId="2" fillId="0" borderId="2" xfId="0" applyNumberFormat="1" applyFont="1" applyBorder="1"/>
    <xf numFmtId="2" fontId="2" fillId="0" borderId="5" xfId="0" applyNumberFormat="1" applyFont="1" applyBorder="1"/>
    <xf numFmtId="4" fontId="2" fillId="0" borderId="5" xfId="0" applyNumberFormat="1" applyFont="1" applyBorder="1"/>
    <xf numFmtId="4" fontId="2" fillId="0" borderId="4" xfId="0" applyNumberFormat="1" applyFont="1" applyBorder="1"/>
    <xf numFmtId="4" fontId="3" fillId="0" borderId="1" xfId="0" applyNumberFormat="1" applyFont="1" applyBorder="1"/>
    <xf numFmtId="0" fontId="3" fillId="5" borderId="2" xfId="0" applyFont="1" applyFill="1" applyBorder="1" applyAlignment="1">
      <alignment horizontal="left" vertical="center"/>
    </xf>
    <xf numFmtId="4" fontId="3" fillId="5" borderId="1" xfId="4" applyNumberFormat="1" applyFont="1" applyFill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0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8">
    <cellStyle name="Comma" xfId="4" builtinId="3"/>
    <cellStyle name="Comma 2" xfId="3" xr:uid="{00000000-0005-0000-0000-000001000000}"/>
    <cellStyle name="Comma 2 2" xfId="6" xr:uid="{3FC076A8-2B03-4D33-9B3F-175258BE1FB0}"/>
    <cellStyle name="Comma 3" xfId="7" xr:uid="{24E08B1E-95AF-41A3-A7EC-AB21FB3C092B}"/>
    <cellStyle name="Currency 2" xfId="2" xr:uid="{00000000-0005-0000-0000-000002000000}"/>
    <cellStyle name="Currency 2 2" xfId="5" xr:uid="{31AC8AC0-5969-4549-98E0-F1124456F92E}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DC3DC"/>
      <color rgb="FFF15B67"/>
      <color rgb="FF60C3AD"/>
      <color rgb="FFF48785"/>
      <color rgb="FF4483A4"/>
      <color rgb="FF007A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67147856517937E-2"/>
          <c:y val="2.5428341144772947E-2"/>
          <c:w val="0.88498840769903764"/>
          <c:h val="0.841674628781943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'pg 12 employment type'!$A$12</c:f>
              <c:strCache>
                <c:ptCount val="1"/>
                <c:pt idx="0">
                  <c:v>Education sector</c:v>
                </c:pt>
              </c:strCache>
            </c:strRef>
          </c:tx>
          <c:spPr>
            <a:solidFill>
              <a:srgbClr val="F48785"/>
            </a:solidFill>
            <a:ln>
              <a:noFill/>
            </a:ln>
            <a:effectLst/>
          </c:spPr>
          <c:invertIfNegative val="0"/>
          <c:cat>
            <c:strRef>
              <c:f>'pg 12 employment type'!$B$11:$E$11</c:f>
              <c:strCache>
                <c:ptCount val="4"/>
                <c:pt idx="0">
                  <c:v>Permanent</c:v>
                </c:pt>
                <c:pt idx="1">
                  <c:v>Temporary</c:v>
                </c:pt>
                <c:pt idx="2">
                  <c:v>Casual</c:v>
                </c:pt>
                <c:pt idx="3">
                  <c:v>Contract</c:v>
                </c:pt>
              </c:strCache>
            </c:strRef>
          </c:cat>
          <c:val>
            <c:numRef>
              <c:f>'pg 12 employment type'!$B$12:$E$12</c:f>
              <c:numCache>
                <c:formatCode>0.00%</c:formatCode>
                <c:ptCount val="4"/>
                <c:pt idx="0">
                  <c:v>0.33410000000000001</c:v>
                </c:pt>
                <c:pt idx="1">
                  <c:v>0.29709999999999998</c:v>
                </c:pt>
                <c:pt idx="2">
                  <c:v>0.39069999999999999</c:v>
                </c:pt>
                <c:pt idx="3">
                  <c:v>0.11020000000000001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4B-4192-A1F9-6512C3F72A10}"/>
            </c:ext>
          </c:extLst>
        </c:ser>
        <c:ser>
          <c:idx val="1"/>
          <c:order val="1"/>
          <c:tx>
            <c:strRef>
              <c:f>'pg 12 employment type'!$A$13</c:f>
              <c:strCache>
                <c:ptCount val="1"/>
                <c:pt idx="0">
                  <c:v>Health sector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'pg 12 employment type'!$B$11:$E$11</c:f>
              <c:strCache>
                <c:ptCount val="4"/>
                <c:pt idx="0">
                  <c:v>Permanent</c:v>
                </c:pt>
                <c:pt idx="1">
                  <c:v>Temporary</c:v>
                </c:pt>
                <c:pt idx="2">
                  <c:v>Casual</c:v>
                </c:pt>
                <c:pt idx="3">
                  <c:v>Contract</c:v>
                </c:pt>
              </c:strCache>
            </c:strRef>
          </c:cat>
          <c:val>
            <c:numRef>
              <c:f>'pg 12 employment type'!$B$13:$E$13</c:f>
              <c:numCache>
                <c:formatCode>0.00%</c:formatCode>
                <c:ptCount val="4"/>
                <c:pt idx="0">
                  <c:v>0.38190000000000002</c:v>
                </c:pt>
                <c:pt idx="1">
                  <c:v>0.56259999999999999</c:v>
                </c:pt>
                <c:pt idx="2">
                  <c:v>0.45429999999999998</c:v>
                </c:pt>
                <c:pt idx="3">
                  <c:v>0.2288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4B-4192-A1F9-6512C3F72A10}"/>
            </c:ext>
          </c:extLst>
        </c:ser>
        <c:ser>
          <c:idx val="2"/>
          <c:order val="2"/>
          <c:tx>
            <c:strRef>
              <c:f>'pg 12 employment type'!$A$14</c:f>
              <c:strCache>
                <c:ptCount val="1"/>
                <c:pt idx="0">
                  <c:v>Rest of sector</c:v>
                </c:pt>
              </c:strCache>
            </c:strRef>
          </c:tx>
          <c:spPr>
            <a:solidFill>
              <a:srgbClr val="60C3AD"/>
            </a:solidFill>
            <a:ln>
              <a:noFill/>
            </a:ln>
            <a:effectLst/>
          </c:spPr>
          <c:invertIfNegative val="0"/>
          <c:cat>
            <c:strRef>
              <c:f>'pg 12 employment type'!$B$11:$E$11</c:f>
              <c:strCache>
                <c:ptCount val="4"/>
                <c:pt idx="0">
                  <c:v>Permanent</c:v>
                </c:pt>
                <c:pt idx="1">
                  <c:v>Temporary</c:v>
                </c:pt>
                <c:pt idx="2">
                  <c:v>Casual</c:v>
                </c:pt>
                <c:pt idx="3">
                  <c:v>Contract</c:v>
                </c:pt>
              </c:strCache>
            </c:strRef>
          </c:cat>
          <c:val>
            <c:numRef>
              <c:f>'pg 12 employment type'!$B$14:$E$14</c:f>
              <c:numCache>
                <c:formatCode>0.00%</c:formatCode>
                <c:ptCount val="4"/>
                <c:pt idx="0">
                  <c:v>0.28399999999999997</c:v>
                </c:pt>
                <c:pt idx="1">
                  <c:v>0.14030000000000004</c:v>
                </c:pt>
                <c:pt idx="2">
                  <c:v>0.15500000000000008</c:v>
                </c:pt>
                <c:pt idx="3">
                  <c:v>0.66100000000000003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4B-4192-A1F9-6512C3F72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4152744"/>
        <c:axId val="152593808"/>
      </c:barChart>
      <c:catAx>
        <c:axId val="154152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593808"/>
        <c:crosses val="autoZero"/>
        <c:auto val="1"/>
        <c:lblAlgn val="ctr"/>
        <c:lblOffset val="100"/>
        <c:noMultiLvlLbl val="0"/>
      </c:catAx>
      <c:valAx>
        <c:axId val="15259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152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'pg 12 employment type'!$A$30</c:f>
              <c:strCache>
                <c:ptCount val="1"/>
                <c:pt idx="0">
                  <c:v>Education sector</c:v>
                </c:pt>
              </c:strCache>
            </c:strRef>
          </c:tx>
          <c:spPr>
            <a:solidFill>
              <a:srgbClr val="F48785"/>
            </a:solidFill>
            <a:ln>
              <a:noFill/>
            </a:ln>
            <a:effectLst/>
          </c:spPr>
          <c:invertIfNegative val="0"/>
          <c:cat>
            <c:strRef>
              <c:f>'pg 12 employment type'!$B$29:$D$29</c:f>
              <c:strCache>
                <c:ptCount val="3"/>
                <c:pt idx="0">
                  <c:v>Full-time</c:v>
                </c:pt>
                <c:pt idx="1">
                  <c:v>Part-time</c:v>
                </c:pt>
                <c:pt idx="2">
                  <c:v>Casual</c:v>
                </c:pt>
              </c:strCache>
            </c:strRef>
          </c:cat>
          <c:val>
            <c:numRef>
              <c:f>'pg 12 employment type'!$B$30:$D$30</c:f>
              <c:numCache>
                <c:formatCode>0.00%</c:formatCode>
                <c:ptCount val="3"/>
                <c:pt idx="0">
                  <c:v>0.31169999999999998</c:v>
                </c:pt>
                <c:pt idx="1">
                  <c:v>0.3982</c:v>
                </c:pt>
                <c:pt idx="2">
                  <c:v>0.39879999999999999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0D-4FF2-81A8-EA705B2D2D24}"/>
            </c:ext>
          </c:extLst>
        </c:ser>
        <c:ser>
          <c:idx val="1"/>
          <c:order val="1"/>
          <c:tx>
            <c:strRef>
              <c:f>'pg 12 employment type'!$A$31</c:f>
              <c:strCache>
                <c:ptCount val="1"/>
                <c:pt idx="0">
                  <c:v>Health sector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'pg 12 employment type'!$B$29:$D$29</c:f>
              <c:strCache>
                <c:ptCount val="3"/>
                <c:pt idx="0">
                  <c:v>Full-time</c:v>
                </c:pt>
                <c:pt idx="1">
                  <c:v>Part-time</c:v>
                </c:pt>
                <c:pt idx="2">
                  <c:v>Casual</c:v>
                </c:pt>
              </c:strCache>
            </c:strRef>
          </c:cat>
          <c:val>
            <c:numRef>
              <c:f>'pg 12 employment type'!$B$31:$D$31</c:f>
              <c:numCache>
                <c:formatCode>0.00%</c:formatCode>
                <c:ptCount val="3"/>
                <c:pt idx="0">
                  <c:v>0.35549999999999998</c:v>
                </c:pt>
                <c:pt idx="1">
                  <c:v>0.52849999999999997</c:v>
                </c:pt>
                <c:pt idx="2">
                  <c:v>0.35060000000000002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0D-4FF2-81A8-EA705B2D2D24}"/>
            </c:ext>
          </c:extLst>
        </c:ser>
        <c:ser>
          <c:idx val="2"/>
          <c:order val="2"/>
          <c:tx>
            <c:strRef>
              <c:f>'pg 12 employment type'!$A$32</c:f>
              <c:strCache>
                <c:ptCount val="1"/>
                <c:pt idx="0">
                  <c:v>Rest of sector</c:v>
                </c:pt>
              </c:strCache>
            </c:strRef>
          </c:tx>
          <c:spPr>
            <a:solidFill>
              <a:srgbClr val="60C3AD"/>
            </a:solidFill>
            <a:ln>
              <a:noFill/>
            </a:ln>
            <a:effectLst/>
          </c:spPr>
          <c:invertIfNegative val="0"/>
          <c:cat>
            <c:strRef>
              <c:f>'pg 12 employment type'!$B$29:$D$29</c:f>
              <c:strCache>
                <c:ptCount val="3"/>
                <c:pt idx="0">
                  <c:v>Full-time</c:v>
                </c:pt>
                <c:pt idx="1">
                  <c:v>Part-time</c:v>
                </c:pt>
                <c:pt idx="2">
                  <c:v>Casual</c:v>
                </c:pt>
              </c:strCache>
            </c:strRef>
          </c:cat>
          <c:val>
            <c:numRef>
              <c:f>'pg 12 employment type'!$B$32:$D$32</c:f>
              <c:numCache>
                <c:formatCode>0.00%</c:formatCode>
                <c:ptCount val="3"/>
                <c:pt idx="0">
                  <c:v>0.3328000000000001</c:v>
                </c:pt>
                <c:pt idx="1">
                  <c:v>7.3300000000000032E-2</c:v>
                </c:pt>
                <c:pt idx="2">
                  <c:v>0.25059999999999999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0D-4FF2-81A8-EA705B2D2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4363384"/>
        <c:axId val="454371968"/>
      </c:barChart>
      <c:catAx>
        <c:axId val="454363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371968"/>
        <c:crosses val="autoZero"/>
        <c:auto val="1"/>
        <c:lblAlgn val="ctr"/>
        <c:lblOffset val="100"/>
        <c:noMultiLvlLbl val="0"/>
      </c:catAx>
      <c:valAx>
        <c:axId val="45437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363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People with disability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'pg 13 diversity'!$A$15</c:f>
              <c:strCache>
                <c:ptCount val="1"/>
                <c:pt idx="0">
                  <c:v>People with disability</c:v>
                </c:pt>
              </c:strCache>
            </c:strRef>
          </c:tx>
          <c:spPr>
            <a:ln w="28575" cap="rnd">
              <a:solidFill>
                <a:srgbClr val="007A6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A6D"/>
              </a:solidFill>
              <a:ln w="9525">
                <a:solidFill>
                  <a:srgbClr val="007A6D"/>
                </a:solidFill>
              </a:ln>
              <a:effectLst/>
            </c:spPr>
          </c:marker>
          <c:cat>
            <c:numRef>
              <c:f>'pg 13 diversity'!$B$14:$H$14</c:f>
              <c:numCache>
                <c:formatCode>mmm\-yy</c:formatCode>
                <c:ptCount val="7"/>
                <c:pt idx="0">
                  <c:v>42887</c:v>
                </c:pt>
                <c:pt idx="1">
                  <c:v>43252</c:v>
                </c:pt>
                <c:pt idx="2">
                  <c:v>43617</c:v>
                </c:pt>
                <c:pt idx="3">
                  <c:v>43983</c:v>
                </c:pt>
                <c:pt idx="4">
                  <c:v>44348</c:v>
                </c:pt>
                <c:pt idx="5">
                  <c:v>44713</c:v>
                </c:pt>
                <c:pt idx="6">
                  <c:v>44805</c:v>
                </c:pt>
              </c:numCache>
            </c:numRef>
          </c:cat>
          <c:val>
            <c:numRef>
              <c:f>'pg 13 diversity'!$B$15:$H$15</c:f>
              <c:numCache>
                <c:formatCode>0.00%</c:formatCode>
                <c:ptCount val="7"/>
                <c:pt idx="0">
                  <c:v>2.7699999999999999E-2</c:v>
                </c:pt>
                <c:pt idx="1">
                  <c:v>2.58E-2</c:v>
                </c:pt>
                <c:pt idx="2">
                  <c:v>2.93E-2</c:v>
                </c:pt>
                <c:pt idx="3">
                  <c:v>2.8799999999999999E-2</c:v>
                </c:pt>
                <c:pt idx="4">
                  <c:v>2.8199999999999999E-2</c:v>
                </c:pt>
                <c:pt idx="5">
                  <c:v>3.3399999999999999E-2</c:v>
                </c:pt>
                <c:pt idx="6">
                  <c:v>3.3799999999999997E-2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40-47BB-A453-76376B7D21E0}"/>
            </c:ext>
          </c:extLst>
        </c:ser>
        <c:ser>
          <c:idx val="1"/>
          <c:order val="1"/>
          <c:tx>
            <c:strRef>
              <c:f>'pg 13 diversity'!$A$16</c:f>
              <c:strCache>
                <c:ptCount val="1"/>
                <c:pt idx="0">
                  <c:v>Target</c:v>
                </c:pt>
              </c:strCache>
            </c:strRef>
          </c:tx>
          <c:spPr>
            <a:ln w="28575" cap="rnd">
              <a:solidFill>
                <a:srgbClr val="007A6D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007A6D"/>
              </a:solidFill>
              <a:ln w="9525">
                <a:solidFill>
                  <a:srgbClr val="007A6D"/>
                </a:solidFill>
                <a:prstDash val="sysDash"/>
              </a:ln>
              <a:effectLst/>
            </c:spPr>
          </c:marker>
          <c:cat>
            <c:numRef>
              <c:f>'pg 13 diversity'!$B$14:$H$14</c:f>
              <c:numCache>
                <c:formatCode>mmm\-yy</c:formatCode>
                <c:ptCount val="7"/>
                <c:pt idx="0">
                  <c:v>42887</c:v>
                </c:pt>
                <c:pt idx="1">
                  <c:v>43252</c:v>
                </c:pt>
                <c:pt idx="2">
                  <c:v>43617</c:v>
                </c:pt>
                <c:pt idx="3">
                  <c:v>43983</c:v>
                </c:pt>
                <c:pt idx="4">
                  <c:v>44348</c:v>
                </c:pt>
                <c:pt idx="5">
                  <c:v>44713</c:v>
                </c:pt>
                <c:pt idx="6">
                  <c:v>44805</c:v>
                </c:pt>
              </c:numCache>
            </c:numRef>
          </c:cat>
          <c:val>
            <c:numRef>
              <c:f>'pg 13 diversity'!$B$16:$H$16</c:f>
              <c:numCache>
                <c:formatCode>0.00%</c:formatCode>
                <c:ptCount val="7"/>
                <c:pt idx="0">
                  <c:v>0.08</c:v>
                </c:pt>
                <c:pt idx="1">
                  <c:v>0.08</c:v>
                </c:pt>
                <c:pt idx="2">
                  <c:v>0.08</c:v>
                </c:pt>
                <c:pt idx="3">
                  <c:v>0.08</c:v>
                </c:pt>
                <c:pt idx="4">
                  <c:v>0.08</c:v>
                </c:pt>
                <c:pt idx="5">
                  <c:v>0.08</c:v>
                </c:pt>
                <c:pt idx="6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40-47BB-A453-76376B7D2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1716208"/>
        <c:axId val="611715880"/>
      </c:lineChart>
      <c:catAx>
        <c:axId val="6117162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715880"/>
        <c:crosses val="autoZero"/>
        <c:auto val="0"/>
        <c:lblAlgn val="ctr"/>
        <c:lblOffset val="100"/>
        <c:noMultiLvlLbl val="0"/>
      </c:catAx>
      <c:valAx>
        <c:axId val="611715880"/>
        <c:scaling>
          <c:orientation val="minMax"/>
          <c:max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716208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Aboriginal and Torres Strait Islander peoples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'pg 13 diversity'!$A$19</c:f>
              <c:strCache>
                <c:ptCount val="1"/>
                <c:pt idx="0">
                  <c:v>Aboriginal and Torres Strait Islander peoples</c:v>
                </c:pt>
              </c:strCache>
            </c:strRef>
          </c:tx>
          <c:spPr>
            <a:ln w="28575" cap="rnd">
              <a:solidFill>
                <a:srgbClr val="60C3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60C3AD"/>
              </a:solidFill>
              <a:ln w="9525">
                <a:solidFill>
                  <a:srgbClr val="60C3AD"/>
                </a:solidFill>
              </a:ln>
              <a:effectLst/>
            </c:spPr>
          </c:marker>
          <c:cat>
            <c:numRef>
              <c:f>'pg 13 diversity'!$B$18:$H$18</c:f>
              <c:numCache>
                <c:formatCode>mmm\-yy</c:formatCode>
                <c:ptCount val="7"/>
                <c:pt idx="0">
                  <c:v>42887</c:v>
                </c:pt>
                <c:pt idx="1">
                  <c:v>43252</c:v>
                </c:pt>
                <c:pt idx="2">
                  <c:v>43617</c:v>
                </c:pt>
                <c:pt idx="3">
                  <c:v>43983</c:v>
                </c:pt>
                <c:pt idx="4">
                  <c:v>44348</c:v>
                </c:pt>
                <c:pt idx="5">
                  <c:v>44713</c:v>
                </c:pt>
                <c:pt idx="6">
                  <c:v>44805</c:v>
                </c:pt>
              </c:numCache>
            </c:numRef>
          </c:cat>
          <c:val>
            <c:numRef>
              <c:f>'pg 13 diversity'!$B$19:$H$19</c:f>
              <c:numCache>
                <c:formatCode>0.00%</c:formatCode>
                <c:ptCount val="7"/>
                <c:pt idx="0">
                  <c:v>2.06E-2</c:v>
                </c:pt>
                <c:pt idx="1">
                  <c:v>2.1299999999999999E-2</c:v>
                </c:pt>
                <c:pt idx="2">
                  <c:v>2.4299999999999999E-2</c:v>
                </c:pt>
                <c:pt idx="3">
                  <c:v>2.52E-2</c:v>
                </c:pt>
                <c:pt idx="4">
                  <c:v>2.4899999999999999E-2</c:v>
                </c:pt>
                <c:pt idx="5">
                  <c:v>2.4899999999999999E-2</c:v>
                </c:pt>
                <c:pt idx="6">
                  <c:v>2.5000000000000001E-2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F-4AD3-B228-8C1C957850C2}"/>
            </c:ext>
          </c:extLst>
        </c:ser>
        <c:ser>
          <c:idx val="1"/>
          <c:order val="1"/>
          <c:tx>
            <c:strRef>
              <c:f>'pg 13 diversity'!$A$20</c:f>
              <c:strCache>
                <c:ptCount val="1"/>
                <c:pt idx="0">
                  <c:v>Target</c:v>
                </c:pt>
              </c:strCache>
            </c:strRef>
          </c:tx>
          <c:spPr>
            <a:ln w="28575" cap="rnd">
              <a:solidFill>
                <a:srgbClr val="60C3AD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60C3AD"/>
              </a:solidFill>
              <a:ln w="9525">
                <a:solidFill>
                  <a:srgbClr val="60C3AD"/>
                </a:solidFill>
                <a:prstDash val="sysDash"/>
              </a:ln>
              <a:effectLst/>
            </c:spPr>
          </c:marker>
          <c:cat>
            <c:numRef>
              <c:f>'pg 13 diversity'!$B$18:$H$18</c:f>
              <c:numCache>
                <c:formatCode>mmm\-yy</c:formatCode>
                <c:ptCount val="7"/>
                <c:pt idx="0">
                  <c:v>42887</c:v>
                </c:pt>
                <c:pt idx="1">
                  <c:v>43252</c:v>
                </c:pt>
                <c:pt idx="2">
                  <c:v>43617</c:v>
                </c:pt>
                <c:pt idx="3">
                  <c:v>43983</c:v>
                </c:pt>
                <c:pt idx="4">
                  <c:v>44348</c:v>
                </c:pt>
                <c:pt idx="5">
                  <c:v>44713</c:v>
                </c:pt>
                <c:pt idx="6">
                  <c:v>44805</c:v>
                </c:pt>
              </c:numCache>
            </c:numRef>
          </c:cat>
          <c:val>
            <c:numRef>
              <c:f>'pg 13 diversity'!$B$20:$H$20</c:f>
              <c:numCache>
                <c:formatCode>0.00%</c:formatCode>
                <c:ptCount val="7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F-4AD3-B228-8C1C95785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1716208"/>
        <c:axId val="611715880"/>
      </c:lineChart>
      <c:catAx>
        <c:axId val="6117162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715880"/>
        <c:crosses val="autoZero"/>
        <c:auto val="0"/>
        <c:lblAlgn val="ctr"/>
        <c:lblOffset val="100"/>
        <c:noMultiLvlLbl val="0"/>
      </c:catAx>
      <c:valAx>
        <c:axId val="611715880"/>
        <c:scaling>
          <c:orientation val="minMax"/>
          <c:max val="3.000000000000000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716208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Culturally and Linguistically diverse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'pg 13 diversity'!$A$23</c:f>
              <c:strCache>
                <c:ptCount val="1"/>
                <c:pt idx="0">
                  <c:v>CALD1 - Born overseas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4483A4"/>
              </a:solidFill>
              <a:ln w="9525">
                <a:solidFill>
                  <a:srgbClr val="4483A4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'pg 13 diversity'!$B$22:$H$22</c15:sqref>
                  </c15:fullRef>
                </c:ext>
              </c:extLst>
              <c:f>'pg 13 diversity'!$F$22:$H$22</c:f>
              <c:numCache>
                <c:formatCode>mmm\-yy</c:formatCode>
                <c:ptCount val="3"/>
                <c:pt idx="0">
                  <c:v>44440</c:v>
                </c:pt>
                <c:pt idx="1">
                  <c:v>44713</c:v>
                </c:pt>
                <c:pt idx="2">
                  <c:v>44805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 13 diversity'!$B$23:$H$23</c15:sqref>
                  </c15:fullRef>
                </c:ext>
              </c:extLst>
              <c:f>'pg 13 diversity'!$F$23:$H$23</c:f>
              <c:numCache>
                <c:formatCode>0.00%</c:formatCode>
                <c:ptCount val="3"/>
                <c:pt idx="0">
                  <c:v>2.76E-2</c:v>
                </c:pt>
                <c:pt idx="1">
                  <c:v>4.4900000000000002E-2</c:v>
                </c:pt>
                <c:pt idx="2">
                  <c:v>4.9299999999999997E-2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C-4473-89FD-E8B29214C7F0}"/>
            </c:ext>
          </c:extLst>
        </c:ser>
        <c:ser>
          <c:idx val="1"/>
          <c:order val="1"/>
          <c:tx>
            <c:strRef>
              <c:f>'pg 13 diversity'!$A$24</c:f>
              <c:strCache>
                <c:ptCount val="1"/>
                <c:pt idx="0">
                  <c:v>CALD2 - Speak a language at home other than English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'pg 13 diversity'!$B$22:$H$22</c15:sqref>
                  </c15:fullRef>
                </c:ext>
              </c:extLst>
              <c:f>'pg 13 diversity'!$F$22:$H$22</c:f>
              <c:numCache>
                <c:formatCode>mmm\-yy</c:formatCode>
                <c:ptCount val="3"/>
                <c:pt idx="0">
                  <c:v>44440</c:v>
                </c:pt>
                <c:pt idx="1">
                  <c:v>44713</c:v>
                </c:pt>
                <c:pt idx="2">
                  <c:v>44805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'pg 13 diversity'!$B$24:$H$24</c15:sqref>
                  </c15:fullRef>
                </c:ext>
              </c:extLst>
              <c:f>'pg 13 diversity'!$F$24:$H$24</c:f>
              <c:numCache>
                <c:formatCode>0.00%</c:formatCode>
                <c:ptCount val="3"/>
                <c:pt idx="0">
                  <c:v>6.4500000000000002E-2</c:v>
                </c:pt>
                <c:pt idx="1">
                  <c:v>7.0400000000000004E-2</c:v>
                </c:pt>
                <c:pt idx="2">
                  <c:v>7.1900000000000006E-2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E-405E-A592-73D7095FD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1716208"/>
        <c:axId val="611715880"/>
      </c:lineChart>
      <c:catAx>
        <c:axId val="6117162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715880"/>
        <c:crosses val="autoZero"/>
        <c:auto val="0"/>
        <c:lblAlgn val="ctr"/>
        <c:lblOffset val="100"/>
        <c:noMultiLvlLbl val="0"/>
      </c:catAx>
      <c:valAx>
        <c:axId val="611715880"/>
        <c:scaling>
          <c:orientation val="minMax"/>
          <c:max val="0.101000000000000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716208"/>
        <c:crosses val="autoZero"/>
        <c:crossBetween val="between"/>
        <c:majorUnit val="2.0000000000000004E-2"/>
        <c:minorUnit val="5.000000000000001E-3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effectLst/>
              </a:rPr>
              <a:t>Women in leadership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SO, SES and CEO classified roles</c:v>
          </c:tx>
          <c:spPr>
            <a:ln w="28575" cap="rnd">
              <a:solidFill>
                <a:srgbClr val="F15B6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15B67"/>
              </a:solidFill>
              <a:ln w="9525">
                <a:solidFill>
                  <a:srgbClr val="F15B67"/>
                </a:solidFill>
              </a:ln>
              <a:effectLst/>
            </c:spPr>
          </c:marker>
          <c:cat>
            <c:numRef>
              <c:f>'pg 13 diversity'!$B$26:$H$26</c:f>
              <c:numCache>
                <c:formatCode>mmm\-yy</c:formatCode>
                <c:ptCount val="7"/>
                <c:pt idx="0">
                  <c:v>42887</c:v>
                </c:pt>
                <c:pt idx="1">
                  <c:v>43252</c:v>
                </c:pt>
                <c:pt idx="2">
                  <c:v>43617</c:v>
                </c:pt>
                <c:pt idx="3">
                  <c:v>43983</c:v>
                </c:pt>
                <c:pt idx="4">
                  <c:v>44348</c:v>
                </c:pt>
                <c:pt idx="5">
                  <c:v>44713</c:v>
                </c:pt>
                <c:pt idx="6">
                  <c:v>44805</c:v>
                </c:pt>
              </c:numCache>
            </c:numRef>
          </c:cat>
          <c:val>
            <c:numRef>
              <c:f>'pg 13 diversity'!$B$27:$H$27</c:f>
              <c:numCache>
                <c:formatCode>0.00%</c:formatCode>
                <c:ptCount val="7"/>
                <c:pt idx="0">
                  <c:v>0.45630609352857815</c:v>
                </c:pt>
                <c:pt idx="1">
                  <c:v>0.47016274864376129</c:v>
                </c:pt>
                <c:pt idx="2">
                  <c:v>0.47081881533101044</c:v>
                </c:pt>
                <c:pt idx="3">
                  <c:v>0.49719999999999998</c:v>
                </c:pt>
                <c:pt idx="4">
                  <c:v>0.50490000000000002</c:v>
                </c:pt>
                <c:pt idx="5">
                  <c:v>0.50949999999999995</c:v>
                </c:pt>
                <c:pt idx="6">
                  <c:v>0.52639999999999998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C6-47F6-B57A-40C55805D5F1}"/>
            </c:ext>
          </c:extLst>
        </c:ser>
        <c:ser>
          <c:idx val="1"/>
          <c:order val="1"/>
          <c:tx>
            <c:v>Target</c:v>
          </c:tx>
          <c:spPr>
            <a:ln w="28575" cap="rnd">
              <a:solidFill>
                <a:srgbClr val="F15B67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rgbClr val="F15B67"/>
              </a:solidFill>
              <a:ln w="9525">
                <a:solidFill>
                  <a:srgbClr val="F15B67"/>
                </a:solidFill>
                <a:prstDash val="sysDash"/>
              </a:ln>
              <a:effectLst/>
            </c:spPr>
          </c:marker>
          <c:cat>
            <c:numRef>
              <c:f>'pg 13 diversity'!$B$26:$H$26</c:f>
              <c:numCache>
                <c:formatCode>mmm\-yy</c:formatCode>
                <c:ptCount val="7"/>
                <c:pt idx="0">
                  <c:v>42887</c:v>
                </c:pt>
                <c:pt idx="1">
                  <c:v>43252</c:v>
                </c:pt>
                <c:pt idx="2">
                  <c:v>43617</c:v>
                </c:pt>
                <c:pt idx="3">
                  <c:v>43983</c:v>
                </c:pt>
                <c:pt idx="4">
                  <c:v>44348</c:v>
                </c:pt>
                <c:pt idx="5">
                  <c:v>44713</c:v>
                </c:pt>
                <c:pt idx="6">
                  <c:v>44805</c:v>
                </c:pt>
              </c:numCache>
            </c:numRef>
          </c:cat>
          <c:val>
            <c:numRef>
              <c:f>'pg 13 diversity'!$B$28:$H$28</c:f>
              <c:numCache>
                <c:formatCode>0.00%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C6-47F6-B57A-40C55805D5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1716208"/>
        <c:axId val="611715880"/>
      </c:lineChart>
      <c:catAx>
        <c:axId val="6117162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715880"/>
        <c:crosses val="autoZero"/>
        <c:auto val="0"/>
        <c:lblAlgn val="ctr"/>
        <c:lblOffset val="100"/>
        <c:noMultiLvlLbl val="0"/>
      </c:catAx>
      <c:valAx>
        <c:axId val="611715880"/>
        <c:scaling>
          <c:orientation val="minMax"/>
          <c:max val="0.55000000000000004"/>
          <c:min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716208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24606</xdr:colOff>
      <xdr:row>9</xdr:row>
      <xdr:rowOff>9921</xdr:rowOff>
    </xdr:from>
    <xdr:to>
      <xdr:col>14</xdr:col>
      <xdr:colOff>188118</xdr:colOff>
      <xdr:row>23</xdr:row>
      <xdr:rowOff>100805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535780</xdr:colOff>
      <xdr:row>26</xdr:row>
      <xdr:rowOff>2381</xdr:rowOff>
    </xdr:from>
    <xdr:to>
      <xdr:col>14</xdr:col>
      <xdr:colOff>154780</xdr:colOff>
      <xdr:row>41</xdr:row>
      <xdr:rowOff>154781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202405</xdr:colOff>
      <xdr:row>28</xdr:row>
      <xdr:rowOff>178594</xdr:rowOff>
    </xdr:from>
    <xdr:to>
      <xdr:col>2</xdr:col>
      <xdr:colOff>85725</xdr:colOff>
      <xdr:row>46</xdr:row>
      <xdr:rowOff>38101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E09B44-4E4B-441B-8B37-CA6CAC4B0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400049</xdr:colOff>
      <xdr:row>28</xdr:row>
      <xdr:rowOff>161925</xdr:rowOff>
    </xdr:from>
    <xdr:to>
      <xdr:col>6</xdr:col>
      <xdr:colOff>573882</xdr:colOff>
      <xdr:row>46</xdr:row>
      <xdr:rowOff>21432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6D3630F-8999-4510-88EF-B214A5B415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195263</xdr:colOff>
      <xdr:row>47</xdr:row>
      <xdr:rowOff>1</xdr:rowOff>
    </xdr:from>
    <xdr:to>
      <xdr:col>2</xdr:col>
      <xdr:colOff>78583</xdr:colOff>
      <xdr:row>64</xdr:row>
      <xdr:rowOff>69058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A83427E-24A2-4560-9503-E8D506C626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385762</xdr:colOff>
      <xdr:row>47</xdr:row>
      <xdr:rowOff>19051</xdr:rowOff>
    </xdr:from>
    <xdr:to>
      <xdr:col>6</xdr:col>
      <xdr:colOff>559596</xdr:colOff>
      <xdr:row>64</xdr:row>
      <xdr:rowOff>88108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1D72509-6676-40AB-BF2E-B1A7BE9C16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tabSelected="1" zoomScale="145" zoomScaleNormal="145" workbookViewId="0">
      <selection activeCell="B8" sqref="B8"/>
    </sheetView>
  </sheetViews>
  <sheetFormatPr defaultColWidth="8.90625" defaultRowHeight="14" x14ac:dyDescent="0.3"/>
  <cols>
    <col min="1" max="1" width="62.08984375" style="15" bestFit="1" customWidth="1"/>
    <col min="2" max="2" width="12.90625" style="15" customWidth="1"/>
    <col min="3" max="3" width="8.90625" style="15"/>
    <col min="4" max="5" width="9.26953125" style="15" bestFit="1" customWidth="1"/>
    <col min="6" max="11" width="8.90625" style="15"/>
    <col min="12" max="12" width="11.36328125" style="15" customWidth="1"/>
    <col min="13" max="16384" width="8.90625" style="15"/>
  </cols>
  <sheetData>
    <row r="1" spans="1:5" x14ac:dyDescent="0.3">
      <c r="A1" s="21" t="s">
        <v>75</v>
      </c>
      <c r="B1" s="30" t="s">
        <v>79</v>
      </c>
    </row>
    <row r="2" spans="1:5" x14ac:dyDescent="0.3">
      <c r="A2" s="19" t="s">
        <v>87</v>
      </c>
      <c r="B2" s="70">
        <v>0.41</v>
      </c>
      <c r="E2" s="55"/>
    </row>
    <row r="3" spans="1:5" x14ac:dyDescent="0.3">
      <c r="A3" s="19" t="s">
        <v>90</v>
      </c>
      <c r="B3" s="70">
        <v>0.33</v>
      </c>
      <c r="E3" s="55"/>
    </row>
    <row r="4" spans="1:5" x14ac:dyDescent="0.3">
      <c r="A4" s="19" t="s">
        <v>89</v>
      </c>
      <c r="B4" s="70">
        <v>0.26</v>
      </c>
    </row>
    <row r="5" spans="1:5" customFormat="1" ht="14.5" x14ac:dyDescent="0.35"/>
    <row r="6" spans="1:5" x14ac:dyDescent="0.3">
      <c r="A6" s="28" t="s">
        <v>74</v>
      </c>
      <c r="B6" s="30" t="s">
        <v>79</v>
      </c>
    </row>
    <row r="7" spans="1:5" x14ac:dyDescent="0.3">
      <c r="A7" s="77" t="s">
        <v>149</v>
      </c>
      <c r="B7" s="58">
        <v>0.91200000000000003</v>
      </c>
    </row>
    <row r="8" spans="1:5" x14ac:dyDescent="0.3">
      <c r="A8" s="19" t="s">
        <v>114</v>
      </c>
      <c r="B8" s="58">
        <v>8.7999999999999995E-2</v>
      </c>
    </row>
    <row r="10" spans="1:5" x14ac:dyDescent="0.3">
      <c r="A10" s="28" t="s">
        <v>86</v>
      </c>
      <c r="B10" s="30" t="s">
        <v>33</v>
      </c>
    </row>
    <row r="11" spans="1:5" x14ac:dyDescent="0.3">
      <c r="A11" s="19" t="s">
        <v>93</v>
      </c>
      <c r="B11" s="17">
        <v>58502.53</v>
      </c>
    </row>
    <row r="12" spans="1:5" x14ac:dyDescent="0.3">
      <c r="A12" s="19" t="s">
        <v>80</v>
      </c>
      <c r="B12" s="17">
        <v>38246.660000000003</v>
      </c>
    </row>
    <row r="13" spans="1:5" x14ac:dyDescent="0.3">
      <c r="A13" s="19" t="s">
        <v>147</v>
      </c>
      <c r="B13" s="17">
        <v>14863.98</v>
      </c>
    </row>
    <row r="14" spans="1:5" x14ac:dyDescent="0.3">
      <c r="A14" s="19" t="s">
        <v>57</v>
      </c>
      <c r="B14" s="17">
        <v>11912.65</v>
      </c>
    </row>
    <row r="15" spans="1:5" x14ac:dyDescent="0.3">
      <c r="A15" s="19" t="s">
        <v>58</v>
      </c>
      <c r="B15" s="17">
        <v>10924.55</v>
      </c>
    </row>
    <row r="16" spans="1:5" x14ac:dyDescent="0.3">
      <c r="A16" s="19" t="s">
        <v>146</v>
      </c>
      <c r="B16" s="39">
        <v>4894.59</v>
      </c>
    </row>
    <row r="17" spans="1:12" x14ac:dyDescent="0.3">
      <c r="A17" s="19" t="s">
        <v>81</v>
      </c>
      <c r="B17" s="39">
        <v>4305.41</v>
      </c>
    </row>
    <row r="18" spans="1:12" x14ac:dyDescent="0.3">
      <c r="A18" s="19" t="s">
        <v>82</v>
      </c>
      <c r="B18" s="39">
        <v>2677.31</v>
      </c>
    </row>
    <row r="19" spans="1:12" x14ac:dyDescent="0.3">
      <c r="A19" s="19" t="s">
        <v>83</v>
      </c>
      <c r="B19" s="39">
        <v>2018.16</v>
      </c>
    </row>
    <row r="20" spans="1:12" x14ac:dyDescent="0.3">
      <c r="A20" s="19" t="s">
        <v>85</v>
      </c>
      <c r="B20" s="39">
        <v>1866.48</v>
      </c>
    </row>
    <row r="21" spans="1:12" x14ac:dyDescent="0.3">
      <c r="A21" s="19" t="s">
        <v>84</v>
      </c>
      <c r="B21" s="39">
        <v>990.12</v>
      </c>
    </row>
    <row r="22" spans="1:12" x14ac:dyDescent="0.3">
      <c r="A22" s="19" t="s">
        <v>94</v>
      </c>
      <c r="B22" s="39">
        <v>936.23</v>
      </c>
    </row>
    <row r="25" spans="1:12" x14ac:dyDescent="0.3">
      <c r="A25" s="15" t="s">
        <v>92</v>
      </c>
    </row>
    <row r="27" spans="1:12" x14ac:dyDescent="0.3">
      <c r="L27" s="22"/>
    </row>
    <row r="28" spans="1:12" x14ac:dyDescent="0.3">
      <c r="L28" s="22"/>
    </row>
    <row r="29" spans="1:12" x14ac:dyDescent="0.3">
      <c r="L29" s="22"/>
    </row>
    <row r="30" spans="1:12" x14ac:dyDescent="0.3">
      <c r="L30" s="22"/>
    </row>
    <row r="31" spans="1:12" x14ac:dyDescent="0.3">
      <c r="L31" s="22"/>
    </row>
    <row r="32" spans="1:12" x14ac:dyDescent="0.3">
      <c r="L32" s="57"/>
    </row>
    <row r="33" spans="12:12" x14ac:dyDescent="0.3">
      <c r="L33" s="57"/>
    </row>
    <row r="34" spans="12:12" x14ac:dyDescent="0.3">
      <c r="L34" s="57"/>
    </row>
    <row r="35" spans="12:12" x14ac:dyDescent="0.3">
      <c r="L35" s="57"/>
    </row>
    <row r="36" spans="12:12" x14ac:dyDescent="0.3">
      <c r="L36" s="57"/>
    </row>
    <row r="37" spans="12:12" x14ac:dyDescent="0.3">
      <c r="L37" s="57"/>
    </row>
    <row r="38" spans="12:12" x14ac:dyDescent="0.3">
      <c r="L38" s="22"/>
    </row>
  </sheetData>
  <sortState xmlns:xlrd2="http://schemas.microsoft.com/office/spreadsheetml/2017/richdata2" ref="A15:B25">
    <sortCondition descending="1" ref="B15:B25"/>
  </sortState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2"/>
  <sheetViews>
    <sheetView workbookViewId="0">
      <selection activeCell="A48" sqref="A48"/>
    </sheetView>
  </sheetViews>
  <sheetFormatPr defaultColWidth="8.90625" defaultRowHeight="14.5" x14ac:dyDescent="0.35"/>
  <cols>
    <col min="1" max="1" width="59.90625" style="15" bestFit="1" customWidth="1"/>
    <col min="2" max="2" width="12.90625" style="15" bestFit="1" customWidth="1"/>
    <col min="3" max="3" width="11.90625" style="15" bestFit="1" customWidth="1"/>
    <col min="4" max="5" width="10.36328125" style="15" bestFit="1" customWidth="1"/>
    <col min="6" max="6" width="11.54296875" style="15" bestFit="1" customWidth="1"/>
    <col min="8" max="9" width="9.26953125" style="15" bestFit="1" customWidth="1"/>
    <col min="10" max="10" width="8.1796875" style="15" bestFit="1" customWidth="1"/>
    <col min="11" max="12" width="8.90625" style="15"/>
    <col min="13" max="13" width="9.26953125" style="15" bestFit="1" customWidth="1"/>
    <col min="14" max="16384" width="8.90625" style="15"/>
  </cols>
  <sheetData>
    <row r="1" spans="1:13" x14ac:dyDescent="0.35">
      <c r="A1" s="1" t="s">
        <v>31</v>
      </c>
    </row>
    <row r="3" spans="1:13" x14ac:dyDescent="0.35">
      <c r="A3" s="3" t="s">
        <v>35</v>
      </c>
      <c r="B3" s="13" t="s">
        <v>0</v>
      </c>
      <c r="C3" s="13" t="s">
        <v>1</v>
      </c>
      <c r="D3" s="13" t="s">
        <v>2</v>
      </c>
      <c r="E3" s="13" t="s">
        <v>3</v>
      </c>
      <c r="F3" s="13" t="s">
        <v>4</v>
      </c>
    </row>
    <row r="4" spans="1:13" x14ac:dyDescent="0.35">
      <c r="A4" s="2" t="s">
        <v>5</v>
      </c>
      <c r="B4" s="39">
        <v>1848.75</v>
      </c>
      <c r="C4" s="39">
        <v>184.36</v>
      </c>
      <c r="D4" s="39">
        <v>2.0699999999999998</v>
      </c>
      <c r="E4" s="39">
        <v>25</v>
      </c>
      <c r="F4" s="39">
        <v>2060.1799999999998</v>
      </c>
      <c r="H4" s="22"/>
    </row>
    <row r="5" spans="1:13" x14ac:dyDescent="0.35">
      <c r="A5" s="2" t="s">
        <v>171</v>
      </c>
      <c r="B5" s="39">
        <v>4514.96</v>
      </c>
      <c r="C5" s="39">
        <v>492.48</v>
      </c>
      <c r="D5" s="39">
        <v>139.47999999999999</v>
      </c>
      <c r="E5" s="39">
        <v>35.549999999999997</v>
      </c>
      <c r="F5" s="39">
        <v>5182.47</v>
      </c>
      <c r="H5" s="22"/>
    </row>
    <row r="6" spans="1:13" x14ac:dyDescent="0.35">
      <c r="A6" s="110" t="s">
        <v>151</v>
      </c>
      <c r="B6" s="39">
        <v>2924.16</v>
      </c>
      <c r="C6" s="39">
        <v>365.39</v>
      </c>
      <c r="D6" s="39">
        <v>5.32</v>
      </c>
      <c r="E6" s="39">
        <v>42.3</v>
      </c>
      <c r="F6" s="39">
        <v>3337.17</v>
      </c>
      <c r="H6" s="22"/>
    </row>
    <row r="7" spans="1:13" x14ac:dyDescent="0.35">
      <c r="A7" s="2" t="s">
        <v>6</v>
      </c>
      <c r="B7" s="17">
        <v>63262.77</v>
      </c>
      <c r="C7" s="17">
        <v>9366.5400000000009</v>
      </c>
      <c r="D7" s="17">
        <v>2613.9</v>
      </c>
      <c r="E7" s="17">
        <v>127.95</v>
      </c>
      <c r="F7" s="17">
        <v>75371.159999999989</v>
      </c>
      <c r="H7" s="22"/>
      <c r="I7" s="22"/>
      <c r="J7" s="22"/>
      <c r="K7" s="22"/>
      <c r="M7" s="22"/>
    </row>
    <row r="8" spans="1:13" x14ac:dyDescent="0.35">
      <c r="A8" s="2" t="s">
        <v>7</v>
      </c>
      <c r="B8" s="39">
        <v>477.91</v>
      </c>
      <c r="C8" s="39">
        <v>51.49</v>
      </c>
      <c r="D8" s="39">
        <v>0</v>
      </c>
      <c r="E8" s="39">
        <v>17</v>
      </c>
      <c r="F8" s="39">
        <v>546.4</v>
      </c>
      <c r="I8"/>
      <c r="J8"/>
      <c r="K8"/>
      <c r="L8"/>
      <c r="M8"/>
    </row>
    <row r="9" spans="1:13" x14ac:dyDescent="0.35">
      <c r="A9" s="2" t="s">
        <v>152</v>
      </c>
      <c r="B9" s="39">
        <v>1945.97</v>
      </c>
      <c r="C9" s="39">
        <v>166.43</v>
      </c>
      <c r="D9" s="39">
        <v>0</v>
      </c>
      <c r="E9" s="39">
        <v>44.9</v>
      </c>
      <c r="F9" s="39">
        <v>2157.3000000000002</v>
      </c>
      <c r="H9" s="22"/>
      <c r="I9" s="22"/>
      <c r="J9" s="22"/>
      <c r="K9" s="22"/>
      <c r="L9" s="22"/>
      <c r="M9" s="22"/>
    </row>
    <row r="10" spans="1:13" x14ac:dyDescent="0.35">
      <c r="A10" s="2" t="s">
        <v>8</v>
      </c>
      <c r="B10" s="39">
        <v>2509.84</v>
      </c>
      <c r="C10" s="39">
        <v>229.92</v>
      </c>
      <c r="D10" s="39">
        <v>12.22</v>
      </c>
      <c r="E10" s="39">
        <v>35.75</v>
      </c>
      <c r="F10" s="39">
        <v>2787.73</v>
      </c>
      <c r="H10" s="22"/>
    </row>
    <row r="11" spans="1:13" x14ac:dyDescent="0.35">
      <c r="A11" s="2" t="s">
        <v>9</v>
      </c>
      <c r="B11" s="52">
        <v>2702.02</v>
      </c>
      <c r="C11" s="52">
        <v>705.19</v>
      </c>
      <c r="D11" s="52">
        <v>71.42</v>
      </c>
      <c r="E11" s="52">
        <v>85.07</v>
      </c>
      <c r="F11" s="52">
        <v>3563.7</v>
      </c>
      <c r="H11" s="22"/>
    </row>
    <row r="12" spans="1:13" x14ac:dyDescent="0.35">
      <c r="A12" s="2" t="s">
        <v>155</v>
      </c>
      <c r="B12" s="52">
        <v>541.04</v>
      </c>
      <c r="C12" s="52">
        <v>28.96</v>
      </c>
      <c r="D12" s="52">
        <v>0</v>
      </c>
      <c r="E12" s="52">
        <v>11.55</v>
      </c>
      <c r="F12" s="52">
        <v>581.54999999999995</v>
      </c>
    </row>
    <row r="13" spans="1:13" x14ac:dyDescent="0.35">
      <c r="A13" s="2" t="s">
        <v>153</v>
      </c>
      <c r="B13" s="52">
        <v>1307.25</v>
      </c>
      <c r="C13" s="52">
        <v>69.760000000000005</v>
      </c>
      <c r="D13" s="52">
        <v>0.56999999999999995</v>
      </c>
      <c r="E13" s="52">
        <v>15.55</v>
      </c>
      <c r="F13" s="52">
        <v>1393.13</v>
      </c>
      <c r="H13" s="22"/>
    </row>
    <row r="14" spans="1:13" ht="28" x14ac:dyDescent="0.35">
      <c r="A14" s="111" t="s">
        <v>156</v>
      </c>
      <c r="B14" s="52">
        <v>1428.43</v>
      </c>
      <c r="C14" s="52">
        <v>187.37</v>
      </c>
      <c r="D14" s="52">
        <v>162.53</v>
      </c>
      <c r="E14" s="52">
        <v>19</v>
      </c>
      <c r="F14" s="52">
        <v>1797.33</v>
      </c>
      <c r="H14" s="22"/>
    </row>
    <row r="15" spans="1:13" ht="28" x14ac:dyDescent="0.35">
      <c r="A15" s="111" t="s">
        <v>154</v>
      </c>
      <c r="B15" s="52">
        <v>807.51</v>
      </c>
      <c r="C15" s="52">
        <v>95.79</v>
      </c>
      <c r="D15" s="52">
        <v>0</v>
      </c>
      <c r="E15" s="52">
        <v>56.02</v>
      </c>
      <c r="F15" s="52">
        <v>959.32</v>
      </c>
    </row>
    <row r="16" spans="1:13" x14ac:dyDescent="0.35">
      <c r="A16" s="2" t="s">
        <v>10</v>
      </c>
      <c r="B16" s="52">
        <v>321.68</v>
      </c>
      <c r="C16" s="52">
        <v>103.8</v>
      </c>
      <c r="D16" s="52">
        <v>0.27</v>
      </c>
      <c r="E16" s="52">
        <v>25.32</v>
      </c>
      <c r="F16" s="52">
        <f>SUM(B16:E16)</f>
        <v>451.07</v>
      </c>
    </row>
    <row r="17" spans="1:13" x14ac:dyDescent="0.35">
      <c r="A17" s="111" t="s">
        <v>157</v>
      </c>
      <c r="B17" s="39">
        <v>363.82</v>
      </c>
      <c r="C17" s="39">
        <v>33.700000000000003</v>
      </c>
      <c r="D17" s="39">
        <v>0.99</v>
      </c>
      <c r="E17" s="39">
        <v>69</v>
      </c>
      <c r="F17" s="39">
        <v>467.51</v>
      </c>
      <c r="I17"/>
      <c r="J17"/>
      <c r="K17"/>
      <c r="L17"/>
      <c r="M17"/>
    </row>
    <row r="18" spans="1:13" x14ac:dyDescent="0.35">
      <c r="A18" s="2" t="s">
        <v>11</v>
      </c>
      <c r="B18" s="39">
        <v>6429.08</v>
      </c>
      <c r="C18" s="39">
        <v>584.21</v>
      </c>
      <c r="D18" s="39">
        <v>297</v>
      </c>
      <c r="E18" s="39">
        <v>96.69</v>
      </c>
      <c r="F18" s="39">
        <v>7406.98</v>
      </c>
      <c r="H18" s="22"/>
    </row>
    <row r="19" spans="1:13" x14ac:dyDescent="0.35">
      <c r="A19" s="2" t="s">
        <v>12</v>
      </c>
      <c r="B19" s="39">
        <v>57.7</v>
      </c>
      <c r="C19" s="39">
        <v>5.8</v>
      </c>
      <c r="D19" s="39">
        <v>1</v>
      </c>
      <c r="E19" s="39">
        <v>5</v>
      </c>
      <c r="F19" s="39">
        <v>69.5</v>
      </c>
    </row>
    <row r="20" spans="1:13" x14ac:dyDescent="0.35">
      <c r="A20" s="2" t="s">
        <v>13</v>
      </c>
      <c r="B20" s="39">
        <v>12.1</v>
      </c>
      <c r="C20" s="39">
        <v>2</v>
      </c>
      <c r="D20" s="39">
        <v>0</v>
      </c>
      <c r="E20" s="39">
        <v>1</v>
      </c>
      <c r="F20" s="39">
        <v>15.1</v>
      </c>
    </row>
    <row r="21" spans="1:13" x14ac:dyDescent="0.35">
      <c r="A21" s="2" t="s">
        <v>16</v>
      </c>
      <c r="B21" s="39">
        <v>48.05</v>
      </c>
      <c r="C21" s="39">
        <v>2.5499999999999998</v>
      </c>
      <c r="D21" s="39">
        <v>0</v>
      </c>
      <c r="E21" s="39">
        <v>8</v>
      </c>
      <c r="F21" s="39">
        <v>58.6</v>
      </c>
    </row>
    <row r="22" spans="1:13" x14ac:dyDescent="0.35">
      <c r="A22" s="2" t="s">
        <v>18</v>
      </c>
      <c r="B22" s="39">
        <v>471.37</v>
      </c>
      <c r="C22" s="39">
        <v>95.33</v>
      </c>
      <c r="D22" s="39">
        <v>3.22</v>
      </c>
      <c r="E22" s="39">
        <v>5</v>
      </c>
      <c r="F22" s="39">
        <v>574.91999999999996</v>
      </c>
    </row>
    <row r="23" spans="1:13" x14ac:dyDescent="0.35">
      <c r="A23" s="2" t="s">
        <v>20</v>
      </c>
      <c r="B23" s="39">
        <v>177.48</v>
      </c>
      <c r="C23" s="39">
        <v>4.9000000000000004</v>
      </c>
      <c r="D23" s="39">
        <v>1.27</v>
      </c>
      <c r="E23" s="39">
        <v>1</v>
      </c>
      <c r="F23" s="39">
        <v>184.65</v>
      </c>
    </row>
    <row r="24" spans="1:13" x14ac:dyDescent="0.35">
      <c r="A24" s="2" t="s">
        <v>21</v>
      </c>
      <c r="B24" s="39">
        <v>5953.49</v>
      </c>
      <c r="C24" s="39">
        <v>356.48</v>
      </c>
      <c r="D24" s="39">
        <v>91.7</v>
      </c>
      <c r="E24" s="39">
        <v>51.7</v>
      </c>
      <c r="F24" s="39">
        <v>6453.37</v>
      </c>
      <c r="H24" s="22"/>
    </row>
    <row r="25" spans="1:13" x14ac:dyDescent="0.35">
      <c r="A25" s="2" t="s">
        <v>14</v>
      </c>
      <c r="B25" s="39">
        <v>3357.89</v>
      </c>
      <c r="C25" s="39">
        <v>146.35</v>
      </c>
      <c r="D25" s="39">
        <v>201.59</v>
      </c>
      <c r="E25" s="39">
        <v>15</v>
      </c>
      <c r="F25" s="39">
        <v>3720.83</v>
      </c>
      <c r="H25" s="22"/>
    </row>
    <row r="26" spans="1:13" x14ac:dyDescent="0.35">
      <c r="A26" s="2" t="s">
        <v>15</v>
      </c>
      <c r="B26" s="17">
        <v>75945.02</v>
      </c>
      <c r="C26" s="17">
        <v>19324.45</v>
      </c>
      <c r="D26" s="39">
        <v>3248.55</v>
      </c>
      <c r="E26" s="17">
        <v>446.91</v>
      </c>
      <c r="F26" s="17">
        <f>SUM(B26:E26)</f>
        <v>98964.930000000008</v>
      </c>
      <c r="H26" s="22"/>
    </row>
    <row r="27" spans="1:13" x14ac:dyDescent="0.35">
      <c r="A27" s="2" t="s">
        <v>17</v>
      </c>
      <c r="B27" s="17">
        <v>15581.32</v>
      </c>
      <c r="C27" s="17">
        <v>563.36</v>
      </c>
      <c r="D27" s="17">
        <v>0.8</v>
      </c>
      <c r="E27" s="17">
        <v>457.15</v>
      </c>
      <c r="F27" s="17">
        <v>16602.63</v>
      </c>
      <c r="H27" s="22"/>
    </row>
    <row r="28" spans="1:13" x14ac:dyDescent="0.35">
      <c r="A28" s="2" t="s">
        <v>19</v>
      </c>
      <c r="B28" s="39">
        <v>1084.49</v>
      </c>
      <c r="C28" s="39">
        <v>45.13</v>
      </c>
      <c r="D28" s="39">
        <v>0.84</v>
      </c>
      <c r="E28" s="39">
        <v>58.05</v>
      </c>
      <c r="F28" s="39">
        <v>1188.51</v>
      </c>
      <c r="H28" s="22"/>
    </row>
    <row r="29" spans="1:13" x14ac:dyDescent="0.35">
      <c r="A29" s="2" t="s">
        <v>22</v>
      </c>
      <c r="B29" s="39">
        <v>3181.18</v>
      </c>
      <c r="C29" s="39">
        <v>839.82</v>
      </c>
      <c r="D29" s="39">
        <v>180.51</v>
      </c>
      <c r="E29" s="39">
        <v>86.4</v>
      </c>
      <c r="F29" s="39">
        <v>4287.91</v>
      </c>
      <c r="H29" s="22"/>
    </row>
    <row r="30" spans="1:13" x14ac:dyDescent="0.35">
      <c r="A30" s="8" t="s">
        <v>99</v>
      </c>
      <c r="B30" s="4">
        <f>SUM(B4:B29)</f>
        <v>197255.27999999997</v>
      </c>
      <c r="C30" s="4">
        <f t="shared" ref="C30:F30" si="0">SUM(C4:C29)</f>
        <v>34051.56</v>
      </c>
      <c r="D30" s="4">
        <f t="shared" si="0"/>
        <v>7035.2500000000009</v>
      </c>
      <c r="E30" s="4">
        <f t="shared" si="0"/>
        <v>1841.8600000000004</v>
      </c>
      <c r="F30" s="4">
        <f t="shared" si="0"/>
        <v>240183.95</v>
      </c>
      <c r="H30" s="22"/>
    </row>
    <row r="31" spans="1:13" x14ac:dyDescent="0.35">
      <c r="A31" s="6"/>
      <c r="B31" s="7"/>
      <c r="C31" s="7"/>
      <c r="D31" s="7"/>
      <c r="E31" s="7"/>
      <c r="F31" s="7"/>
    </row>
    <row r="32" spans="1:13" x14ac:dyDescent="0.35">
      <c r="A32" s="5"/>
      <c r="B32" s="5"/>
      <c r="C32" s="5"/>
      <c r="D32" s="5"/>
      <c r="E32" s="5"/>
      <c r="F32" s="5"/>
    </row>
    <row r="33" spans="1:8" x14ac:dyDescent="0.35">
      <c r="A33" s="3" t="s">
        <v>23</v>
      </c>
      <c r="B33" s="13" t="s">
        <v>0</v>
      </c>
      <c r="C33" s="13" t="s">
        <v>1</v>
      </c>
      <c r="D33" s="13" t="s">
        <v>2</v>
      </c>
      <c r="E33" s="13" t="s">
        <v>3</v>
      </c>
      <c r="F33" s="13" t="s">
        <v>4</v>
      </c>
    </row>
    <row r="34" spans="1:8" x14ac:dyDescent="0.35">
      <c r="A34" s="2" t="s">
        <v>24</v>
      </c>
      <c r="B34" s="17">
        <v>509.98</v>
      </c>
      <c r="C34" s="17">
        <v>74.19</v>
      </c>
      <c r="D34" s="17">
        <v>0</v>
      </c>
      <c r="E34" s="17">
        <v>10</v>
      </c>
      <c r="F34" s="17">
        <v>594.16999999999996</v>
      </c>
    </row>
    <row r="35" spans="1:8" x14ac:dyDescent="0.35">
      <c r="A35" s="2" t="s">
        <v>25</v>
      </c>
      <c r="B35" s="17">
        <v>107.41</v>
      </c>
      <c r="C35" s="17">
        <v>8</v>
      </c>
      <c r="D35" s="17">
        <v>0</v>
      </c>
      <c r="E35" s="17">
        <v>6</v>
      </c>
      <c r="F35" s="17">
        <v>121.41</v>
      </c>
    </row>
    <row r="36" spans="1:8" x14ac:dyDescent="0.35">
      <c r="A36" s="2" t="s">
        <v>26</v>
      </c>
      <c r="B36" s="17">
        <v>187.66</v>
      </c>
      <c r="C36" s="17">
        <v>65.53</v>
      </c>
      <c r="D36" s="17">
        <v>72.7</v>
      </c>
      <c r="E36" s="17">
        <v>5</v>
      </c>
      <c r="F36" s="17">
        <v>330.89</v>
      </c>
    </row>
    <row r="37" spans="1:8" x14ac:dyDescent="0.35">
      <c r="A37" s="2" t="s">
        <v>27</v>
      </c>
      <c r="B37" s="17">
        <v>40.85</v>
      </c>
      <c r="C37" s="17">
        <v>5.6</v>
      </c>
      <c r="D37" s="17">
        <v>0.03</v>
      </c>
      <c r="E37" s="17">
        <v>5</v>
      </c>
      <c r="F37" s="17">
        <v>51.48</v>
      </c>
    </row>
    <row r="38" spans="1:8" x14ac:dyDescent="0.35">
      <c r="A38" s="2" t="s">
        <v>32</v>
      </c>
      <c r="B38" s="17">
        <v>34.04</v>
      </c>
      <c r="C38" s="17">
        <v>11.75</v>
      </c>
      <c r="D38" s="17">
        <v>0</v>
      </c>
      <c r="E38" s="17">
        <v>1</v>
      </c>
      <c r="F38" s="17">
        <v>46.79</v>
      </c>
    </row>
    <row r="39" spans="1:8" x14ac:dyDescent="0.35">
      <c r="A39" s="2" t="s">
        <v>28</v>
      </c>
      <c r="B39" s="17">
        <v>180.59</v>
      </c>
      <c r="C39" s="17">
        <v>47.9</v>
      </c>
      <c r="D39" s="17">
        <v>29.32</v>
      </c>
      <c r="E39" s="17">
        <v>4</v>
      </c>
      <c r="F39" s="17">
        <v>261.81</v>
      </c>
    </row>
    <row r="40" spans="1:8" x14ac:dyDescent="0.35">
      <c r="A40" s="2" t="s">
        <v>145</v>
      </c>
      <c r="B40" s="51">
        <v>226.24</v>
      </c>
      <c r="C40" s="51">
        <v>45.2</v>
      </c>
      <c r="D40" s="51">
        <v>1.7</v>
      </c>
      <c r="E40" s="51">
        <v>59</v>
      </c>
      <c r="F40" s="51">
        <v>332.14</v>
      </c>
    </row>
    <row r="41" spans="1:8" x14ac:dyDescent="0.35">
      <c r="A41" s="2" t="s">
        <v>29</v>
      </c>
      <c r="B41" s="17">
        <v>239.49</v>
      </c>
      <c r="C41" s="17">
        <v>28.73</v>
      </c>
      <c r="D41" s="17">
        <v>12.41</v>
      </c>
      <c r="E41" s="17">
        <v>5</v>
      </c>
      <c r="F41" s="17">
        <v>285.63</v>
      </c>
    </row>
    <row r="42" spans="1:8" x14ac:dyDescent="0.35">
      <c r="A42" s="2" t="s">
        <v>30</v>
      </c>
      <c r="B42" s="17">
        <v>104.46</v>
      </c>
      <c r="C42" s="17">
        <v>12</v>
      </c>
      <c r="D42" s="17">
        <v>0</v>
      </c>
      <c r="E42" s="17">
        <v>14.55</v>
      </c>
      <c r="F42" s="17">
        <v>131.01</v>
      </c>
    </row>
    <row r="43" spans="1:8" x14ac:dyDescent="0.35">
      <c r="A43" s="140" t="s">
        <v>188</v>
      </c>
      <c r="B43" s="17">
        <v>7.1</v>
      </c>
      <c r="C43" s="17">
        <v>1.55</v>
      </c>
      <c r="D43" s="17">
        <v>0</v>
      </c>
      <c r="E43" s="17">
        <v>2</v>
      </c>
      <c r="F43" s="17">
        <v>10.649999999999999</v>
      </c>
    </row>
    <row r="44" spans="1:8" x14ac:dyDescent="0.35">
      <c r="A44" s="8" t="s">
        <v>101</v>
      </c>
      <c r="B44" s="41">
        <f>SUM(B34:B43)</f>
        <v>1637.82</v>
      </c>
      <c r="C44" s="41">
        <f t="shared" ref="C44:F44" si="1">SUM(C34:C43)</f>
        <v>300.45000000000005</v>
      </c>
      <c r="D44" s="41">
        <f t="shared" si="1"/>
        <v>116.16000000000001</v>
      </c>
      <c r="E44" s="41">
        <f t="shared" si="1"/>
        <v>111.55</v>
      </c>
      <c r="F44" s="41">
        <f t="shared" si="1"/>
        <v>2165.98</v>
      </c>
      <c r="H44" s="22"/>
    </row>
    <row r="45" spans="1:8" x14ac:dyDescent="0.35">
      <c r="A45" s="9" t="s">
        <v>100</v>
      </c>
      <c r="B45" s="4">
        <f>B44+B30</f>
        <v>198893.09999999998</v>
      </c>
      <c r="C45" s="4">
        <f t="shared" ref="C45:F45" si="2">C44+C30</f>
        <v>34352.009999999995</v>
      </c>
      <c r="D45" s="4">
        <f t="shared" si="2"/>
        <v>7151.4100000000008</v>
      </c>
      <c r="E45" s="4">
        <f t="shared" si="2"/>
        <v>1953.4100000000003</v>
      </c>
      <c r="F45" s="4">
        <f t="shared" si="2"/>
        <v>242349.93000000002</v>
      </c>
    </row>
    <row r="46" spans="1:8" x14ac:dyDescent="0.35">
      <c r="A46" s="10"/>
      <c r="B46" s="11"/>
      <c r="C46" s="11"/>
      <c r="D46" s="11"/>
      <c r="E46" s="11"/>
      <c r="F46" s="11"/>
    </row>
    <row r="48" spans="1:8" x14ac:dyDescent="0.35">
      <c r="A48" s="1" t="s">
        <v>127</v>
      </c>
    </row>
    <row r="50" spans="1:8" x14ac:dyDescent="0.35">
      <c r="A50" s="3" t="s">
        <v>35</v>
      </c>
      <c r="B50" s="13" t="s">
        <v>0</v>
      </c>
      <c r="C50" s="13" t="s">
        <v>1</v>
      </c>
      <c r="D50" s="13" t="s">
        <v>2</v>
      </c>
      <c r="E50" s="13" t="s">
        <v>3</v>
      </c>
      <c r="F50" s="13" t="s">
        <v>4</v>
      </c>
    </row>
    <row r="51" spans="1:8" x14ac:dyDescent="0.35">
      <c r="A51" s="2" t="s">
        <v>5</v>
      </c>
      <c r="B51" s="42">
        <v>1934</v>
      </c>
      <c r="C51" s="42">
        <v>193</v>
      </c>
      <c r="D51" s="42">
        <v>9</v>
      </c>
      <c r="E51" s="42">
        <v>25</v>
      </c>
      <c r="F51" s="42">
        <v>2161</v>
      </c>
      <c r="H51" s="26"/>
    </row>
    <row r="52" spans="1:8" x14ac:dyDescent="0.35">
      <c r="A52" s="2" t="s">
        <v>171</v>
      </c>
      <c r="B52" s="42">
        <v>4846</v>
      </c>
      <c r="C52" s="42">
        <v>535</v>
      </c>
      <c r="D52" s="42">
        <v>215</v>
      </c>
      <c r="E52" s="42">
        <v>36</v>
      </c>
      <c r="F52" s="42">
        <v>5632</v>
      </c>
      <c r="H52" s="26"/>
    </row>
    <row r="53" spans="1:8" x14ac:dyDescent="0.35">
      <c r="A53" s="110" t="s">
        <v>151</v>
      </c>
      <c r="B53" s="42">
        <v>3144</v>
      </c>
      <c r="C53" s="42">
        <v>383</v>
      </c>
      <c r="D53" s="42">
        <v>15</v>
      </c>
      <c r="E53" s="42">
        <v>43</v>
      </c>
      <c r="F53" s="42">
        <v>3585</v>
      </c>
      <c r="H53" s="26"/>
    </row>
    <row r="54" spans="1:8" x14ac:dyDescent="0.35">
      <c r="A54" s="2" t="s">
        <v>6</v>
      </c>
      <c r="B54" s="20">
        <v>75063</v>
      </c>
      <c r="C54" s="20">
        <v>12997</v>
      </c>
      <c r="D54" s="42">
        <v>7489</v>
      </c>
      <c r="E54" s="20">
        <v>130</v>
      </c>
      <c r="F54" s="20">
        <v>95679</v>
      </c>
      <c r="H54" s="26"/>
    </row>
    <row r="55" spans="1:8" x14ac:dyDescent="0.35">
      <c r="A55" s="2" t="s">
        <v>7</v>
      </c>
      <c r="B55" s="42">
        <v>510</v>
      </c>
      <c r="C55" s="42">
        <v>53</v>
      </c>
      <c r="D55" s="42">
        <v>0</v>
      </c>
      <c r="E55" s="42">
        <v>17</v>
      </c>
      <c r="F55" s="42">
        <v>580</v>
      </c>
    </row>
    <row r="56" spans="1:8" x14ac:dyDescent="0.35">
      <c r="A56" s="2" t="s">
        <v>152</v>
      </c>
      <c r="B56" s="42">
        <v>2019</v>
      </c>
      <c r="C56" s="42">
        <v>169</v>
      </c>
      <c r="D56" s="42">
        <v>0</v>
      </c>
      <c r="E56" s="42">
        <v>45</v>
      </c>
      <c r="F56" s="42">
        <v>2233</v>
      </c>
      <c r="H56" s="26"/>
    </row>
    <row r="57" spans="1:8" x14ac:dyDescent="0.35">
      <c r="A57" s="2" t="s">
        <v>8</v>
      </c>
      <c r="B57" s="42">
        <v>2656</v>
      </c>
      <c r="C57" s="42">
        <v>246</v>
      </c>
      <c r="D57" s="42">
        <v>34</v>
      </c>
      <c r="E57" s="42">
        <v>36</v>
      </c>
      <c r="F57" s="42">
        <v>2972</v>
      </c>
      <c r="H57" s="26"/>
    </row>
    <row r="58" spans="1:8" x14ac:dyDescent="0.35">
      <c r="A58" s="2" t="s">
        <v>9</v>
      </c>
      <c r="B58" s="42">
        <v>2935</v>
      </c>
      <c r="C58" s="42">
        <v>752</v>
      </c>
      <c r="D58" s="42">
        <v>153</v>
      </c>
      <c r="E58" s="42">
        <v>92</v>
      </c>
      <c r="F58" s="42">
        <v>3932</v>
      </c>
      <c r="H58" s="26"/>
    </row>
    <row r="59" spans="1:8" x14ac:dyDescent="0.35">
      <c r="A59" s="2" t="s">
        <v>155</v>
      </c>
      <c r="B59" s="42">
        <v>576</v>
      </c>
      <c r="C59" s="42">
        <v>30</v>
      </c>
      <c r="D59" s="42">
        <v>0</v>
      </c>
      <c r="E59" s="42">
        <v>12</v>
      </c>
      <c r="F59" s="42">
        <v>618</v>
      </c>
    </row>
    <row r="60" spans="1:8" x14ac:dyDescent="0.35">
      <c r="A60" s="2" t="s">
        <v>153</v>
      </c>
      <c r="B60" s="42">
        <v>1391</v>
      </c>
      <c r="C60" s="42">
        <v>73</v>
      </c>
      <c r="D60" s="42">
        <v>2</v>
      </c>
      <c r="E60" s="42">
        <v>16</v>
      </c>
      <c r="F60" s="42">
        <v>1482</v>
      </c>
      <c r="H60" s="26"/>
    </row>
    <row r="61" spans="1:8" ht="28" x14ac:dyDescent="0.35">
      <c r="A61" s="111" t="s">
        <v>156</v>
      </c>
      <c r="B61" s="42">
        <v>1497</v>
      </c>
      <c r="C61" s="42">
        <v>200</v>
      </c>
      <c r="D61" s="42">
        <v>274</v>
      </c>
      <c r="E61" s="42">
        <v>19</v>
      </c>
      <c r="F61" s="42">
        <v>1990</v>
      </c>
      <c r="H61" s="26"/>
    </row>
    <row r="62" spans="1:8" ht="28" x14ac:dyDescent="0.35">
      <c r="A62" s="111" t="s">
        <v>154</v>
      </c>
      <c r="B62" s="42">
        <v>866</v>
      </c>
      <c r="C62" s="42">
        <v>101</v>
      </c>
      <c r="D62" s="42">
        <v>0</v>
      </c>
      <c r="E62" s="42">
        <v>57</v>
      </c>
      <c r="F62" s="42">
        <v>1024</v>
      </c>
    </row>
    <row r="63" spans="1:8" x14ac:dyDescent="0.35">
      <c r="A63" s="2" t="s">
        <v>10</v>
      </c>
      <c r="B63" s="42">
        <v>346</v>
      </c>
      <c r="C63" s="42">
        <v>110</v>
      </c>
      <c r="D63" s="42">
        <v>1</v>
      </c>
      <c r="E63" s="42">
        <v>27</v>
      </c>
      <c r="F63" s="42">
        <v>484</v>
      </c>
    </row>
    <row r="64" spans="1:8" x14ac:dyDescent="0.35">
      <c r="A64" s="111" t="s">
        <v>157</v>
      </c>
      <c r="B64" s="42">
        <v>382</v>
      </c>
      <c r="C64" s="42">
        <v>35</v>
      </c>
      <c r="D64" s="42">
        <v>2</v>
      </c>
      <c r="E64" s="42">
        <v>72</v>
      </c>
      <c r="F64" s="42">
        <v>491</v>
      </c>
    </row>
    <row r="65" spans="1:8" x14ac:dyDescent="0.35">
      <c r="A65" s="2" t="s">
        <v>11</v>
      </c>
      <c r="B65" s="42">
        <v>6799</v>
      </c>
      <c r="C65" s="42">
        <v>616</v>
      </c>
      <c r="D65" s="42">
        <v>2000</v>
      </c>
      <c r="E65" s="42">
        <v>98</v>
      </c>
      <c r="F65" s="42">
        <v>9513</v>
      </c>
      <c r="H65" s="26"/>
    </row>
    <row r="66" spans="1:8" x14ac:dyDescent="0.35">
      <c r="A66" s="2" t="s">
        <v>12</v>
      </c>
      <c r="B66" s="42">
        <v>62</v>
      </c>
      <c r="C66" s="42">
        <v>6</v>
      </c>
      <c r="D66" s="42">
        <v>1</v>
      </c>
      <c r="E66" s="42">
        <v>5</v>
      </c>
      <c r="F66" s="42">
        <v>74</v>
      </c>
    </row>
    <row r="67" spans="1:8" x14ac:dyDescent="0.35">
      <c r="A67" s="2" t="s">
        <v>13</v>
      </c>
      <c r="B67" s="42">
        <v>14</v>
      </c>
      <c r="C67" s="42">
        <v>2</v>
      </c>
      <c r="D67" s="42">
        <v>0</v>
      </c>
      <c r="E67" s="42">
        <v>1</v>
      </c>
      <c r="F67" s="42">
        <v>17</v>
      </c>
    </row>
    <row r="68" spans="1:8" x14ac:dyDescent="0.35">
      <c r="A68" s="2" t="s">
        <v>16</v>
      </c>
      <c r="B68" s="42">
        <v>52</v>
      </c>
      <c r="C68" s="42">
        <v>3</v>
      </c>
      <c r="D68" s="42">
        <v>0</v>
      </c>
      <c r="E68" s="42">
        <v>8</v>
      </c>
      <c r="F68" s="42">
        <v>63</v>
      </c>
    </row>
    <row r="69" spans="1:8" x14ac:dyDescent="0.35">
      <c r="A69" s="2" t="s">
        <v>18</v>
      </c>
      <c r="B69" s="42">
        <v>503</v>
      </c>
      <c r="C69" s="42">
        <v>102</v>
      </c>
      <c r="D69" s="42">
        <v>6</v>
      </c>
      <c r="E69" s="42">
        <v>5</v>
      </c>
      <c r="F69" s="42">
        <v>616</v>
      </c>
    </row>
    <row r="70" spans="1:8" x14ac:dyDescent="0.35">
      <c r="A70" s="2" t="s">
        <v>20</v>
      </c>
      <c r="B70" s="42">
        <v>189</v>
      </c>
      <c r="C70" s="42">
        <v>5</v>
      </c>
      <c r="D70" s="42">
        <v>2</v>
      </c>
      <c r="E70" s="42">
        <v>1</v>
      </c>
      <c r="F70" s="42">
        <v>197</v>
      </c>
    </row>
    <row r="71" spans="1:8" x14ac:dyDescent="0.35">
      <c r="A71" s="2" t="s">
        <v>21</v>
      </c>
      <c r="B71" s="42">
        <v>6141</v>
      </c>
      <c r="C71" s="42">
        <v>373</v>
      </c>
      <c r="D71" s="42">
        <v>177</v>
      </c>
      <c r="E71" s="42">
        <v>52</v>
      </c>
      <c r="F71" s="42">
        <v>6743</v>
      </c>
      <c r="H71" s="26"/>
    </row>
    <row r="72" spans="1:8" x14ac:dyDescent="0.35">
      <c r="A72" s="2" t="s">
        <v>14</v>
      </c>
      <c r="B72" s="42">
        <v>3408</v>
      </c>
      <c r="C72" s="42">
        <v>152</v>
      </c>
      <c r="D72" s="42">
        <v>1901</v>
      </c>
      <c r="E72" s="42">
        <v>15</v>
      </c>
      <c r="F72" s="42">
        <v>5476</v>
      </c>
      <c r="H72" s="26"/>
    </row>
    <row r="73" spans="1:8" x14ac:dyDescent="0.35">
      <c r="A73" s="2" t="s">
        <v>15</v>
      </c>
      <c r="B73" s="20">
        <v>88906</v>
      </c>
      <c r="C73" s="20">
        <v>22993</v>
      </c>
      <c r="D73" s="42">
        <v>7072</v>
      </c>
      <c r="E73" s="20">
        <v>865</v>
      </c>
      <c r="F73" s="20">
        <v>119836</v>
      </c>
      <c r="H73" s="26"/>
    </row>
    <row r="74" spans="1:8" x14ac:dyDescent="0.35">
      <c r="A74" s="2" t="s">
        <v>17</v>
      </c>
      <c r="B74" s="20">
        <v>16011</v>
      </c>
      <c r="C74" s="20">
        <v>587</v>
      </c>
      <c r="D74" s="20">
        <v>5</v>
      </c>
      <c r="E74" s="20">
        <v>458</v>
      </c>
      <c r="F74" s="20">
        <v>17061</v>
      </c>
      <c r="H74" s="26"/>
    </row>
    <row r="75" spans="1:8" x14ac:dyDescent="0.35">
      <c r="A75" s="2" t="s">
        <v>19</v>
      </c>
      <c r="B75" s="42">
        <v>1145</v>
      </c>
      <c r="C75" s="42">
        <v>48</v>
      </c>
      <c r="D75" s="42">
        <v>2</v>
      </c>
      <c r="E75" s="42">
        <v>60</v>
      </c>
      <c r="F75" s="42">
        <v>1255</v>
      </c>
      <c r="H75" s="26"/>
    </row>
    <row r="76" spans="1:8" x14ac:dyDescent="0.35">
      <c r="A76" s="2" t="s">
        <v>22</v>
      </c>
      <c r="B76" s="42">
        <v>3438</v>
      </c>
      <c r="C76" s="42">
        <v>986</v>
      </c>
      <c r="D76" s="42">
        <v>555</v>
      </c>
      <c r="E76" s="42">
        <v>88</v>
      </c>
      <c r="F76" s="42">
        <v>5067</v>
      </c>
      <c r="H76" s="26"/>
    </row>
    <row r="77" spans="1:8" x14ac:dyDescent="0.35">
      <c r="A77" s="8" t="s">
        <v>99</v>
      </c>
      <c r="B77" s="12">
        <f>SUM(B51:B76)</f>
        <v>224833</v>
      </c>
      <c r="C77" s="12">
        <f t="shared" ref="C77:F77" si="3">SUM(C51:C76)</f>
        <v>41750</v>
      </c>
      <c r="D77" s="12">
        <f t="shared" si="3"/>
        <v>19915</v>
      </c>
      <c r="E77" s="12">
        <f t="shared" si="3"/>
        <v>2283</v>
      </c>
      <c r="F77" s="12">
        <f t="shared" si="3"/>
        <v>288781</v>
      </c>
      <c r="H77" s="26"/>
    </row>
    <row r="78" spans="1:8" x14ac:dyDescent="0.35">
      <c r="A78" s="6"/>
      <c r="B78" s="7"/>
      <c r="C78" s="7"/>
      <c r="D78" s="7"/>
      <c r="E78" s="7"/>
      <c r="F78" s="7"/>
    </row>
    <row r="79" spans="1:8" x14ac:dyDescent="0.35">
      <c r="A79" s="5"/>
      <c r="B79" s="5"/>
      <c r="C79" s="5"/>
      <c r="D79" s="5"/>
      <c r="E79" s="5"/>
      <c r="F79" s="5"/>
    </row>
    <row r="80" spans="1:8" x14ac:dyDescent="0.35">
      <c r="A80" s="3" t="s">
        <v>23</v>
      </c>
      <c r="B80" s="13" t="s">
        <v>0</v>
      </c>
      <c r="C80" s="13" t="s">
        <v>1</v>
      </c>
      <c r="D80" s="13" t="s">
        <v>2</v>
      </c>
      <c r="E80" s="13" t="s">
        <v>3</v>
      </c>
      <c r="F80" s="13" t="s">
        <v>4</v>
      </c>
      <c r="H80" s="26"/>
    </row>
    <row r="81" spans="1:8" x14ac:dyDescent="0.35">
      <c r="A81" s="2" t="s">
        <v>24</v>
      </c>
      <c r="B81" s="20">
        <v>553</v>
      </c>
      <c r="C81" s="20">
        <v>87</v>
      </c>
      <c r="D81" s="20">
        <v>0</v>
      </c>
      <c r="E81" s="20">
        <v>10</v>
      </c>
      <c r="F81" s="20">
        <v>650</v>
      </c>
      <c r="H81" s="26"/>
    </row>
    <row r="82" spans="1:8" x14ac:dyDescent="0.35">
      <c r="A82" s="2" t="s">
        <v>25</v>
      </c>
      <c r="B82" s="20">
        <v>114</v>
      </c>
      <c r="C82" s="20">
        <v>8</v>
      </c>
      <c r="D82" s="20">
        <v>0</v>
      </c>
      <c r="E82" s="20">
        <v>6</v>
      </c>
      <c r="F82" s="20">
        <v>128</v>
      </c>
    </row>
    <row r="83" spans="1:8" x14ac:dyDescent="0.35">
      <c r="A83" s="2" t="s">
        <v>26</v>
      </c>
      <c r="B83" s="20">
        <v>226</v>
      </c>
      <c r="C83" s="20">
        <v>81</v>
      </c>
      <c r="D83" s="20">
        <v>139</v>
      </c>
      <c r="E83" s="20">
        <v>5</v>
      </c>
      <c r="F83" s="20">
        <v>451</v>
      </c>
    </row>
    <row r="84" spans="1:8" x14ac:dyDescent="0.35">
      <c r="A84" s="2" t="s">
        <v>27</v>
      </c>
      <c r="B84" s="20">
        <v>46</v>
      </c>
      <c r="C84" s="20">
        <v>6</v>
      </c>
      <c r="D84" s="20">
        <v>1</v>
      </c>
      <c r="E84" s="20">
        <v>5</v>
      </c>
      <c r="F84" s="20">
        <v>58</v>
      </c>
      <c r="H84" s="26"/>
    </row>
    <row r="85" spans="1:8" x14ac:dyDescent="0.35">
      <c r="A85" s="2" t="s">
        <v>32</v>
      </c>
      <c r="B85" s="20">
        <v>39</v>
      </c>
      <c r="C85" s="20">
        <v>13</v>
      </c>
      <c r="D85" s="20">
        <v>0</v>
      </c>
      <c r="E85" s="20">
        <v>1</v>
      </c>
      <c r="F85" s="20">
        <v>53</v>
      </c>
    </row>
    <row r="86" spans="1:8" x14ac:dyDescent="0.35">
      <c r="A86" s="2" t="s">
        <v>28</v>
      </c>
      <c r="B86" s="20">
        <v>211</v>
      </c>
      <c r="C86" s="20">
        <v>72</v>
      </c>
      <c r="D86" s="20">
        <v>82</v>
      </c>
      <c r="E86" s="20">
        <v>4</v>
      </c>
      <c r="F86" s="20">
        <v>369</v>
      </c>
      <c r="H86" s="26"/>
    </row>
    <row r="87" spans="1:8" x14ac:dyDescent="0.35">
      <c r="A87" s="2" t="s">
        <v>145</v>
      </c>
      <c r="B87" s="53">
        <v>234</v>
      </c>
      <c r="C87" s="53">
        <v>46</v>
      </c>
      <c r="D87" s="53">
        <v>3</v>
      </c>
      <c r="E87" s="53">
        <v>59</v>
      </c>
      <c r="F87" s="53">
        <v>342</v>
      </c>
    </row>
    <row r="88" spans="1:8" x14ac:dyDescent="0.35">
      <c r="A88" s="2" t="s">
        <v>29</v>
      </c>
      <c r="B88" s="20">
        <v>272</v>
      </c>
      <c r="C88" s="20">
        <v>36</v>
      </c>
      <c r="D88" s="20">
        <v>33</v>
      </c>
      <c r="E88" s="20">
        <v>5</v>
      </c>
      <c r="F88" s="20">
        <v>346</v>
      </c>
    </row>
    <row r="89" spans="1:8" x14ac:dyDescent="0.35">
      <c r="A89" s="2" t="s">
        <v>30</v>
      </c>
      <c r="B89" s="20">
        <v>108</v>
      </c>
      <c r="C89" s="20">
        <v>12</v>
      </c>
      <c r="D89" s="20">
        <v>0</v>
      </c>
      <c r="E89" s="20">
        <v>15</v>
      </c>
      <c r="F89" s="20">
        <v>135</v>
      </c>
      <c r="H89" s="26"/>
    </row>
    <row r="90" spans="1:8" x14ac:dyDescent="0.35">
      <c r="A90" s="140" t="s">
        <v>188</v>
      </c>
      <c r="B90" s="20">
        <v>8</v>
      </c>
      <c r="C90" s="20">
        <v>2</v>
      </c>
      <c r="D90" s="20">
        <v>0</v>
      </c>
      <c r="E90" s="20">
        <v>2</v>
      </c>
      <c r="F90" s="20">
        <v>12</v>
      </c>
      <c r="H90" s="26"/>
    </row>
    <row r="91" spans="1:8" x14ac:dyDescent="0.35">
      <c r="A91" s="8" t="s">
        <v>101</v>
      </c>
      <c r="B91" s="43">
        <f>SUM(B81:B90)</f>
        <v>1811</v>
      </c>
      <c r="C91" s="43">
        <f t="shared" ref="C91:F91" si="4">SUM(C81:C90)</f>
        <v>363</v>
      </c>
      <c r="D91" s="43">
        <f t="shared" si="4"/>
        <v>258</v>
      </c>
      <c r="E91" s="43">
        <f t="shared" si="4"/>
        <v>112</v>
      </c>
      <c r="F91" s="43">
        <f t="shared" si="4"/>
        <v>2544</v>
      </c>
      <c r="H91" s="26"/>
    </row>
    <row r="92" spans="1:8" x14ac:dyDescent="0.35">
      <c r="A92" s="9" t="s">
        <v>100</v>
      </c>
      <c r="B92" s="12">
        <f>B91+B77</f>
        <v>226644</v>
      </c>
      <c r="C92" s="12">
        <f t="shared" ref="C92:F92" si="5">C91+C77</f>
        <v>42113</v>
      </c>
      <c r="D92" s="12">
        <f t="shared" si="5"/>
        <v>20173</v>
      </c>
      <c r="E92" s="12">
        <f t="shared" si="5"/>
        <v>2395</v>
      </c>
      <c r="F92" s="12">
        <f t="shared" si="5"/>
        <v>291325</v>
      </c>
    </row>
    <row r="97" spans="2:8" x14ac:dyDescent="0.35">
      <c r="B97" s="26"/>
      <c r="F97" s="26"/>
      <c r="H97" s="26"/>
    </row>
    <row r="98" spans="2:8" x14ac:dyDescent="0.35">
      <c r="B98" s="26"/>
      <c r="F98" s="26"/>
      <c r="H98" s="26"/>
    </row>
    <row r="99" spans="2:8" x14ac:dyDescent="0.35">
      <c r="B99" s="26"/>
      <c r="F99" s="26"/>
      <c r="H99" s="26"/>
    </row>
    <row r="100" spans="2:8" x14ac:dyDescent="0.35">
      <c r="B100" s="26"/>
      <c r="C100" s="26"/>
      <c r="D100" s="26"/>
      <c r="F100" s="26"/>
      <c r="H100" s="26"/>
    </row>
    <row r="102" spans="2:8" x14ac:dyDescent="0.35">
      <c r="B102" s="26"/>
      <c r="F102" s="26"/>
      <c r="H102" s="26"/>
    </row>
    <row r="103" spans="2:8" x14ac:dyDescent="0.35">
      <c r="B103" s="26"/>
      <c r="F103" s="26"/>
      <c r="H103" s="26"/>
    </row>
    <row r="104" spans="2:8" x14ac:dyDescent="0.35">
      <c r="B104" s="26"/>
      <c r="F104" s="26"/>
      <c r="H104" s="26"/>
    </row>
    <row r="105" spans="2:8" x14ac:dyDescent="0.35">
      <c r="B105" s="26"/>
      <c r="F105" s="26"/>
    </row>
    <row r="106" spans="2:8" x14ac:dyDescent="0.35">
      <c r="B106" s="26"/>
      <c r="F106" s="26"/>
      <c r="H106" s="26"/>
    </row>
    <row r="107" spans="2:8" x14ac:dyDescent="0.35">
      <c r="B107" s="26"/>
      <c r="F107" s="26"/>
      <c r="H107" s="26"/>
    </row>
    <row r="108" spans="2:8" x14ac:dyDescent="0.35">
      <c r="F108" s="26"/>
    </row>
    <row r="111" spans="2:8" x14ac:dyDescent="0.35">
      <c r="B111" s="26"/>
      <c r="D111" s="26"/>
      <c r="F111" s="26"/>
      <c r="H111" s="26"/>
    </row>
    <row r="117" spans="2:8" x14ac:dyDescent="0.35">
      <c r="H117" s="26"/>
    </row>
    <row r="118" spans="2:8" x14ac:dyDescent="0.35">
      <c r="H118" s="26"/>
    </row>
    <row r="119" spans="2:8" x14ac:dyDescent="0.35">
      <c r="H119" s="26"/>
    </row>
    <row r="120" spans="2:8" x14ac:dyDescent="0.35">
      <c r="B120" s="26"/>
      <c r="F120" s="26"/>
      <c r="H120" s="26"/>
    </row>
    <row r="121" spans="2:8" x14ac:dyDescent="0.35">
      <c r="H121" s="26"/>
    </row>
    <row r="122" spans="2:8" x14ac:dyDescent="0.35">
      <c r="B122" s="26"/>
      <c r="D122" s="26"/>
      <c r="F122" s="26"/>
      <c r="H122" s="26"/>
    </row>
    <row r="123" spans="2:8" x14ac:dyDescent="0.35">
      <c r="B123" s="26"/>
      <c r="C123" s="26"/>
      <c r="D123" s="26"/>
      <c r="F123" s="26"/>
      <c r="H123" s="26"/>
    </row>
    <row r="126" spans="2:8" x14ac:dyDescent="0.35">
      <c r="B126" s="26"/>
      <c r="F126" s="26"/>
    </row>
    <row r="127" spans="2:8" x14ac:dyDescent="0.35">
      <c r="B127" s="26"/>
      <c r="F127" s="26"/>
    </row>
    <row r="130" spans="2:6" x14ac:dyDescent="0.35">
      <c r="B130" s="26"/>
      <c r="F130" s="26"/>
    </row>
    <row r="132" spans="2:6" x14ac:dyDescent="0.35">
      <c r="B132" s="26"/>
      <c r="C132" s="26"/>
      <c r="D132" s="26"/>
      <c r="E132" s="26"/>
      <c r="F132" s="26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99"/>
  <sheetViews>
    <sheetView zoomScaleNormal="100" workbookViewId="0">
      <selection activeCell="A106" sqref="A106"/>
    </sheetView>
  </sheetViews>
  <sheetFormatPr defaultColWidth="8.90625" defaultRowHeight="14" x14ac:dyDescent="0.3"/>
  <cols>
    <col min="1" max="1" width="69" style="15" bestFit="1" customWidth="1"/>
    <col min="2" max="2" width="10.90625" style="22" bestFit="1" customWidth="1"/>
    <col min="3" max="3" width="9.90625" style="22" bestFit="1" customWidth="1"/>
    <col min="4" max="5" width="10.90625" style="22" bestFit="1" customWidth="1"/>
    <col min="6" max="6" width="8.90625" style="15" customWidth="1"/>
    <col min="7" max="7" width="8.90625" style="15" bestFit="1" customWidth="1"/>
    <col min="8" max="8" width="10.90625" style="15" bestFit="1" customWidth="1"/>
    <col min="9" max="9" width="8.90625" style="15"/>
    <col min="10" max="10" width="23.1796875" style="15" customWidth="1"/>
    <col min="11" max="11" width="10.36328125" style="15" bestFit="1" customWidth="1"/>
    <col min="12" max="16384" width="8.90625" style="15"/>
  </cols>
  <sheetData>
    <row r="1" spans="1:13" x14ac:dyDescent="0.3">
      <c r="A1" s="21" t="s">
        <v>128</v>
      </c>
    </row>
    <row r="2" spans="1:13" x14ac:dyDescent="0.3">
      <c r="A2" s="5"/>
      <c r="B2" s="164" t="s">
        <v>33</v>
      </c>
      <c r="C2" s="164"/>
      <c r="D2" s="164"/>
      <c r="E2" s="164"/>
      <c r="F2" s="165" t="s">
        <v>34</v>
      </c>
      <c r="G2" s="165"/>
      <c r="H2" s="165"/>
    </row>
    <row r="3" spans="1:13" x14ac:dyDescent="0.3">
      <c r="A3" s="3" t="s">
        <v>35</v>
      </c>
      <c r="B3" s="14" t="s">
        <v>159</v>
      </c>
      <c r="C3" s="14" t="s">
        <v>158</v>
      </c>
      <c r="D3" s="14" t="s">
        <v>150</v>
      </c>
      <c r="E3" s="14" t="s">
        <v>4</v>
      </c>
      <c r="F3" s="14" t="s">
        <v>159</v>
      </c>
      <c r="G3" s="14" t="s">
        <v>158</v>
      </c>
      <c r="H3" s="13" t="s">
        <v>150</v>
      </c>
      <c r="J3" s="22"/>
    </row>
    <row r="4" spans="1:13" x14ac:dyDescent="0.3">
      <c r="A4" s="2" t="s">
        <v>5</v>
      </c>
      <c r="B4" s="39">
        <v>901.86</v>
      </c>
      <c r="C4" s="39">
        <v>1158.32</v>
      </c>
      <c r="D4" s="116">
        <v>0</v>
      </c>
      <c r="E4" s="39">
        <v>2060.1799999999998</v>
      </c>
      <c r="F4" s="16">
        <v>0.43780000000000002</v>
      </c>
      <c r="G4" s="16">
        <v>0.56220000000000003</v>
      </c>
      <c r="H4" s="16">
        <v>0</v>
      </c>
      <c r="J4" s="22"/>
      <c r="K4" s="18"/>
      <c r="L4" s="22"/>
      <c r="M4" s="22"/>
    </row>
    <row r="5" spans="1:13" x14ac:dyDescent="0.3">
      <c r="A5" s="2" t="s">
        <v>171</v>
      </c>
      <c r="B5" s="39">
        <v>3866.21</v>
      </c>
      <c r="C5" s="39">
        <v>1308.8800000000001</v>
      </c>
      <c r="D5" s="116">
        <v>7.38</v>
      </c>
      <c r="E5" s="39">
        <v>5182.47</v>
      </c>
      <c r="F5" s="16">
        <v>0.746</v>
      </c>
      <c r="G5" s="16">
        <v>0.25259999999999999</v>
      </c>
      <c r="H5" s="16">
        <v>1.4E-3</v>
      </c>
      <c r="J5" s="22"/>
      <c r="K5" s="22"/>
      <c r="L5" s="22"/>
      <c r="M5" s="22"/>
    </row>
    <row r="6" spans="1:13" x14ac:dyDescent="0.3">
      <c r="A6" s="110" t="s">
        <v>151</v>
      </c>
      <c r="B6" s="39">
        <v>2215.9699999999998</v>
      </c>
      <c r="C6" s="39">
        <v>1118.24</v>
      </c>
      <c r="D6" s="116">
        <v>2.96</v>
      </c>
      <c r="E6" s="39">
        <v>3337.17</v>
      </c>
      <c r="F6" s="16">
        <v>0.66400000000000003</v>
      </c>
      <c r="G6" s="16">
        <v>0.33510000000000001</v>
      </c>
      <c r="H6" s="16">
        <v>8.9999999999999998E-4</v>
      </c>
      <c r="J6" s="22"/>
      <c r="K6" s="22"/>
      <c r="L6" s="22"/>
      <c r="M6" s="22"/>
    </row>
    <row r="7" spans="1:13" x14ac:dyDescent="0.3">
      <c r="A7" s="2" t="s">
        <v>6</v>
      </c>
      <c r="B7" s="17">
        <v>57666.04</v>
      </c>
      <c r="C7" s="17">
        <v>17553.23</v>
      </c>
      <c r="D7" s="116">
        <v>151.88999999999999</v>
      </c>
      <c r="E7" s="17">
        <v>75371.16</v>
      </c>
      <c r="F7" s="16">
        <v>0.7651</v>
      </c>
      <c r="G7" s="16">
        <v>0.2329</v>
      </c>
      <c r="H7" s="16">
        <v>2E-3</v>
      </c>
      <c r="J7" s="114"/>
      <c r="K7" s="22"/>
      <c r="L7" s="22"/>
      <c r="M7" s="22"/>
    </row>
    <row r="8" spans="1:13" x14ac:dyDescent="0.3">
      <c r="A8" s="2" t="s">
        <v>7</v>
      </c>
      <c r="B8" s="39">
        <v>380.85</v>
      </c>
      <c r="C8" s="39">
        <v>164.05</v>
      </c>
      <c r="D8" s="116">
        <v>1.5</v>
      </c>
      <c r="E8" s="39">
        <v>546.4</v>
      </c>
      <c r="F8" s="16">
        <v>0.69699999999999995</v>
      </c>
      <c r="G8" s="16">
        <v>0.30020000000000002</v>
      </c>
      <c r="H8" s="16">
        <v>2.7000000000000001E-3</v>
      </c>
      <c r="J8" s="22"/>
      <c r="K8" s="18"/>
      <c r="L8" s="18"/>
      <c r="M8" s="18"/>
    </row>
    <row r="9" spans="1:13" x14ac:dyDescent="0.3">
      <c r="A9" s="2" t="s">
        <v>152</v>
      </c>
      <c r="B9" s="39">
        <v>781.92</v>
      </c>
      <c r="C9" s="39">
        <v>1374.38</v>
      </c>
      <c r="D9" s="116">
        <v>1</v>
      </c>
      <c r="E9" s="39">
        <v>2157.3000000000002</v>
      </c>
      <c r="F9" s="16">
        <v>0.36249999999999999</v>
      </c>
      <c r="G9" s="16">
        <v>0.6371</v>
      </c>
      <c r="H9" s="16">
        <v>5.0000000000000001E-4</v>
      </c>
      <c r="J9" s="22"/>
      <c r="K9" s="18"/>
      <c r="L9" s="22"/>
      <c r="M9" s="22"/>
    </row>
    <row r="10" spans="1:13" x14ac:dyDescent="0.3">
      <c r="A10" s="2" t="s">
        <v>8</v>
      </c>
      <c r="B10" s="39">
        <v>1359.35</v>
      </c>
      <c r="C10" s="39">
        <v>1420.08</v>
      </c>
      <c r="D10" s="116">
        <v>8.3000000000000007</v>
      </c>
      <c r="E10" s="39">
        <v>2787.73</v>
      </c>
      <c r="F10" s="16">
        <v>0.48759999999999998</v>
      </c>
      <c r="G10" s="16">
        <v>0.50939999999999996</v>
      </c>
      <c r="H10" s="16">
        <v>3.0000000000000001E-3</v>
      </c>
      <c r="J10" s="22"/>
      <c r="K10" s="22"/>
      <c r="L10" s="22"/>
      <c r="M10" s="22"/>
    </row>
    <row r="11" spans="1:13" x14ac:dyDescent="0.3">
      <c r="A11" s="2" t="s">
        <v>9</v>
      </c>
      <c r="B11" s="39">
        <v>2434.4</v>
      </c>
      <c r="C11" s="39">
        <v>1125.7</v>
      </c>
      <c r="D11" s="116">
        <v>3.6</v>
      </c>
      <c r="E11" s="39">
        <v>3563.7</v>
      </c>
      <c r="F11" s="16">
        <v>0.68310000000000004</v>
      </c>
      <c r="G11" s="16">
        <v>0.31590000000000001</v>
      </c>
      <c r="H11" s="16">
        <v>1E-3</v>
      </c>
      <c r="J11" s="22"/>
      <c r="K11" s="22"/>
      <c r="L11" s="22"/>
      <c r="M11" s="22"/>
    </row>
    <row r="12" spans="1:13" x14ac:dyDescent="0.3">
      <c r="A12" s="2" t="s">
        <v>155</v>
      </c>
      <c r="B12" s="39">
        <v>309.89</v>
      </c>
      <c r="C12" s="39">
        <v>270.66000000000003</v>
      </c>
      <c r="D12" s="116">
        <v>1</v>
      </c>
      <c r="E12" s="39">
        <v>581.54999999999995</v>
      </c>
      <c r="F12" s="16">
        <v>0.53290000000000004</v>
      </c>
      <c r="G12" s="16">
        <v>0.46539999999999998</v>
      </c>
      <c r="H12" s="16">
        <v>1.6999999999999999E-3</v>
      </c>
      <c r="J12" s="18"/>
      <c r="K12" s="18"/>
      <c r="L12" s="18"/>
      <c r="M12" s="18"/>
    </row>
    <row r="13" spans="1:13" x14ac:dyDescent="0.3">
      <c r="A13" s="2" t="s">
        <v>153</v>
      </c>
      <c r="B13" s="39">
        <v>784.08</v>
      </c>
      <c r="C13" s="39">
        <v>608.25</v>
      </c>
      <c r="D13" s="116">
        <v>0.8</v>
      </c>
      <c r="E13" s="39">
        <v>1393.13</v>
      </c>
      <c r="F13" s="16">
        <v>0.56279999999999997</v>
      </c>
      <c r="G13" s="16">
        <v>0.43659999999999999</v>
      </c>
      <c r="H13" s="16">
        <v>5.9999999999999995E-4</v>
      </c>
      <c r="J13" s="22"/>
      <c r="K13" s="18"/>
      <c r="L13" s="18"/>
      <c r="M13" s="22"/>
    </row>
    <row r="14" spans="1:13" ht="28" x14ac:dyDescent="0.3">
      <c r="A14" s="111" t="s">
        <v>156</v>
      </c>
      <c r="B14" s="39">
        <v>1187.98</v>
      </c>
      <c r="C14" s="39">
        <v>607.54999999999995</v>
      </c>
      <c r="D14" s="116">
        <v>1.8</v>
      </c>
      <c r="E14" s="39">
        <v>1797.33</v>
      </c>
      <c r="F14" s="16">
        <v>0.66100000000000003</v>
      </c>
      <c r="G14" s="16">
        <v>0.33800000000000002</v>
      </c>
      <c r="H14" s="16">
        <v>1E-3</v>
      </c>
      <c r="J14" s="22"/>
      <c r="K14" s="22"/>
      <c r="L14" s="18"/>
      <c r="M14" s="22"/>
    </row>
    <row r="15" spans="1:13" ht="28" x14ac:dyDescent="0.3">
      <c r="A15" s="111" t="s">
        <v>154</v>
      </c>
      <c r="B15" s="39">
        <v>612.84</v>
      </c>
      <c r="C15" s="39">
        <v>345.48</v>
      </c>
      <c r="D15" s="116">
        <v>1</v>
      </c>
      <c r="E15" s="39">
        <v>959.32</v>
      </c>
      <c r="F15" s="16">
        <v>0.63880000000000003</v>
      </c>
      <c r="G15" s="16">
        <v>0.36009999999999998</v>
      </c>
      <c r="H15" s="16">
        <v>1E-3</v>
      </c>
      <c r="J15" s="18"/>
      <c r="K15" s="18"/>
      <c r="L15" s="18"/>
      <c r="M15" s="18"/>
    </row>
    <row r="16" spans="1:13" x14ac:dyDescent="0.3">
      <c r="A16" s="2" t="s">
        <v>10</v>
      </c>
      <c r="B16" s="39">
        <v>321.60000000000002</v>
      </c>
      <c r="C16" s="39">
        <v>127.47</v>
      </c>
      <c r="D16" s="116">
        <v>2</v>
      </c>
      <c r="E16" s="39">
        <v>451.07</v>
      </c>
      <c r="F16" s="16">
        <v>0.71079999999999999</v>
      </c>
      <c r="G16" s="16">
        <v>0.2848</v>
      </c>
      <c r="H16" s="16">
        <v>4.4000000000000003E-3</v>
      </c>
      <c r="J16" s="18"/>
      <c r="K16" s="18"/>
      <c r="L16" s="18"/>
      <c r="M16" s="18"/>
    </row>
    <row r="17" spans="1:13" x14ac:dyDescent="0.3">
      <c r="A17" s="111" t="s">
        <v>157</v>
      </c>
      <c r="B17" s="39">
        <v>289.11</v>
      </c>
      <c r="C17" s="39">
        <v>178.4</v>
      </c>
      <c r="D17" s="116">
        <v>0</v>
      </c>
      <c r="E17" s="39">
        <v>467.51</v>
      </c>
      <c r="F17" s="16">
        <v>0.61839999999999995</v>
      </c>
      <c r="G17" s="16">
        <v>0.38159999999999999</v>
      </c>
      <c r="H17" s="16">
        <v>0</v>
      </c>
      <c r="J17" s="22"/>
      <c r="K17" s="18"/>
      <c r="L17" s="18"/>
      <c r="M17" s="18"/>
    </row>
    <row r="18" spans="1:13" x14ac:dyDescent="0.3">
      <c r="A18" s="2" t="s">
        <v>11</v>
      </c>
      <c r="B18" s="39">
        <v>3439.24</v>
      </c>
      <c r="C18" s="39">
        <v>3966.74</v>
      </c>
      <c r="D18" s="116">
        <v>1</v>
      </c>
      <c r="E18" s="39">
        <v>7406.98</v>
      </c>
      <c r="F18" s="16">
        <v>0.46429999999999999</v>
      </c>
      <c r="G18" s="16">
        <v>0.53549999999999998</v>
      </c>
      <c r="H18" s="16">
        <v>1E-4</v>
      </c>
      <c r="J18" s="22"/>
      <c r="K18" s="22"/>
      <c r="L18" s="22"/>
      <c r="M18" s="22"/>
    </row>
    <row r="19" spans="1:13" x14ac:dyDescent="0.3">
      <c r="A19" s="2" t="s">
        <v>12</v>
      </c>
      <c r="B19" s="39">
        <v>39.799999999999997</v>
      </c>
      <c r="C19" s="39">
        <v>29.7</v>
      </c>
      <c r="D19" s="116">
        <v>0</v>
      </c>
      <c r="E19" s="39">
        <v>69.5</v>
      </c>
      <c r="F19" s="16">
        <v>0.57269999999999999</v>
      </c>
      <c r="G19" s="16">
        <v>0.42730000000000001</v>
      </c>
      <c r="H19" s="16">
        <v>0</v>
      </c>
      <c r="J19" s="18"/>
      <c r="K19" s="18"/>
      <c r="L19" s="18"/>
      <c r="M19" s="18"/>
    </row>
    <row r="20" spans="1:13" x14ac:dyDescent="0.3">
      <c r="A20" s="2" t="s">
        <v>13</v>
      </c>
      <c r="B20" s="39">
        <v>11.1</v>
      </c>
      <c r="C20" s="39">
        <v>4</v>
      </c>
      <c r="D20" s="116">
        <v>0</v>
      </c>
      <c r="E20" s="39">
        <v>15.1</v>
      </c>
      <c r="F20" s="16">
        <v>0.73509999999999998</v>
      </c>
      <c r="G20" s="16">
        <v>0.26490000000000002</v>
      </c>
      <c r="H20" s="16">
        <v>0</v>
      </c>
      <c r="J20" s="18"/>
      <c r="K20" s="18"/>
      <c r="L20" s="18"/>
      <c r="M20" s="18"/>
    </row>
    <row r="21" spans="1:13" x14ac:dyDescent="0.3">
      <c r="A21" s="2" t="s">
        <v>16</v>
      </c>
      <c r="B21" s="39">
        <v>42.25</v>
      </c>
      <c r="C21" s="39">
        <v>16.350000000000001</v>
      </c>
      <c r="D21" s="116">
        <v>0</v>
      </c>
      <c r="E21" s="39">
        <v>58.6</v>
      </c>
      <c r="F21" s="16">
        <v>0.72099999999999997</v>
      </c>
      <c r="G21" s="16">
        <v>0.27900000000000003</v>
      </c>
      <c r="H21" s="16">
        <v>0</v>
      </c>
      <c r="J21" s="18"/>
      <c r="K21" s="18"/>
      <c r="L21" s="18"/>
      <c r="M21" s="18"/>
    </row>
    <row r="22" spans="1:13" x14ac:dyDescent="0.3">
      <c r="A22" s="2" t="s">
        <v>18</v>
      </c>
      <c r="B22" s="39">
        <v>434.74</v>
      </c>
      <c r="C22" s="39">
        <v>138.18</v>
      </c>
      <c r="D22" s="116">
        <v>2</v>
      </c>
      <c r="E22" s="39">
        <v>574.91999999999996</v>
      </c>
      <c r="F22" s="16">
        <v>0.75619999999999998</v>
      </c>
      <c r="G22" s="16">
        <v>0.24030000000000001</v>
      </c>
      <c r="H22" s="16">
        <v>3.5000000000000001E-3</v>
      </c>
      <c r="J22" s="18"/>
      <c r="K22" s="18"/>
      <c r="L22" s="18"/>
      <c r="M22" s="18"/>
    </row>
    <row r="23" spans="1:13" x14ac:dyDescent="0.3">
      <c r="A23" s="2" t="s">
        <v>20</v>
      </c>
      <c r="B23" s="39">
        <v>92.13</v>
      </c>
      <c r="C23" s="39">
        <v>92.52</v>
      </c>
      <c r="D23" s="116">
        <v>0</v>
      </c>
      <c r="E23" s="39">
        <v>184.65</v>
      </c>
      <c r="F23" s="16">
        <v>0.49890000000000001</v>
      </c>
      <c r="G23" s="16">
        <v>0.50109999999999999</v>
      </c>
      <c r="H23" s="16">
        <v>0</v>
      </c>
      <c r="J23" s="22"/>
      <c r="K23" s="18"/>
      <c r="L23" s="18"/>
      <c r="M23" s="18"/>
    </row>
    <row r="24" spans="1:13" x14ac:dyDescent="0.3">
      <c r="A24" s="2" t="s">
        <v>21</v>
      </c>
      <c r="B24" s="39">
        <v>2858.14</v>
      </c>
      <c r="C24" s="39">
        <v>3590.23</v>
      </c>
      <c r="D24" s="116">
        <v>5</v>
      </c>
      <c r="E24" s="39">
        <v>6453.37</v>
      </c>
      <c r="F24" s="16">
        <v>0.44290000000000002</v>
      </c>
      <c r="G24" s="16">
        <v>0.55630000000000002</v>
      </c>
      <c r="H24" s="16">
        <v>8.0000000000000004E-4</v>
      </c>
      <c r="J24" s="22"/>
      <c r="K24" s="22"/>
      <c r="L24" s="22"/>
      <c r="M24" s="22"/>
    </row>
    <row r="25" spans="1:13" x14ac:dyDescent="0.3">
      <c r="A25" s="2" t="s">
        <v>14</v>
      </c>
      <c r="B25" s="39">
        <v>825.42</v>
      </c>
      <c r="C25" s="39">
        <v>2893.41</v>
      </c>
      <c r="D25" s="116">
        <v>2</v>
      </c>
      <c r="E25" s="39">
        <v>3720.83</v>
      </c>
      <c r="F25" s="16">
        <v>0.2218</v>
      </c>
      <c r="G25" s="16">
        <v>0.77759999999999996</v>
      </c>
      <c r="H25" s="16">
        <v>5.0000000000000001E-4</v>
      </c>
      <c r="J25" s="22"/>
      <c r="K25" s="18"/>
      <c r="L25" s="22"/>
      <c r="M25" s="22"/>
    </row>
    <row r="26" spans="1:13" x14ac:dyDescent="0.3">
      <c r="A26" s="2" t="s">
        <v>15</v>
      </c>
      <c r="B26" s="17">
        <v>71048.259999999995</v>
      </c>
      <c r="C26" s="17">
        <v>27521</v>
      </c>
      <c r="D26" s="17">
        <v>395.67</v>
      </c>
      <c r="E26" s="17">
        <v>98964.93</v>
      </c>
      <c r="F26" s="16">
        <v>0.71789999999999998</v>
      </c>
      <c r="G26" s="16">
        <v>0.27810000000000001</v>
      </c>
      <c r="H26" s="16">
        <v>4.0000000000000001E-3</v>
      </c>
      <c r="J26" s="22"/>
      <c r="K26" s="22"/>
      <c r="L26" s="22"/>
      <c r="M26" s="22"/>
    </row>
    <row r="27" spans="1:13" x14ac:dyDescent="0.3">
      <c r="A27" s="2" t="s">
        <v>17</v>
      </c>
      <c r="B27" s="39">
        <v>5788.37</v>
      </c>
      <c r="C27" s="39">
        <v>10814.26</v>
      </c>
      <c r="D27" s="116">
        <v>0</v>
      </c>
      <c r="E27" s="17">
        <v>16602.63</v>
      </c>
      <c r="F27" s="58">
        <v>0.34860000000000002</v>
      </c>
      <c r="G27" s="58">
        <v>0.65139999999999998</v>
      </c>
      <c r="H27" s="58">
        <v>0</v>
      </c>
      <c r="J27" s="22"/>
      <c r="K27" s="22"/>
      <c r="L27" s="22"/>
      <c r="M27" s="22"/>
    </row>
    <row r="28" spans="1:13" x14ac:dyDescent="0.3">
      <c r="A28" s="2" t="s">
        <v>19</v>
      </c>
      <c r="B28" s="39">
        <v>654.84</v>
      </c>
      <c r="C28" s="39">
        <v>529.66999999999996</v>
      </c>
      <c r="D28" s="116">
        <v>4</v>
      </c>
      <c r="E28" s="39">
        <v>1188.51</v>
      </c>
      <c r="F28" s="58">
        <v>0.55100000000000005</v>
      </c>
      <c r="G28" s="58">
        <v>0.44569999999999999</v>
      </c>
      <c r="H28" s="58">
        <v>3.3999999999999998E-3</v>
      </c>
      <c r="J28" s="22"/>
      <c r="K28" s="18"/>
      <c r="L28" s="18"/>
      <c r="M28" s="22"/>
    </row>
    <row r="29" spans="1:13" x14ac:dyDescent="0.3">
      <c r="A29" s="2" t="s">
        <v>22</v>
      </c>
      <c r="B29" s="39">
        <v>2592.2399999999998</v>
      </c>
      <c r="C29" s="39">
        <v>1688.81</v>
      </c>
      <c r="D29" s="116">
        <v>6.86</v>
      </c>
      <c r="E29" s="39">
        <v>4287.91</v>
      </c>
      <c r="F29" s="16">
        <v>0.60450000000000004</v>
      </c>
      <c r="G29" s="16">
        <v>0.39389999999999997</v>
      </c>
      <c r="H29" s="16">
        <v>1.6000000000000001E-3</v>
      </c>
      <c r="J29" s="114"/>
      <c r="K29" s="22"/>
      <c r="L29" s="22"/>
      <c r="M29" s="22"/>
    </row>
    <row r="30" spans="1:13" x14ac:dyDescent="0.3">
      <c r="A30" s="8" t="s">
        <v>99</v>
      </c>
      <c r="B30" s="23">
        <f>SUM(B4:B29)</f>
        <v>160938.63</v>
      </c>
      <c r="C30" s="23">
        <f>SUM(C4:C29)</f>
        <v>78645.56</v>
      </c>
      <c r="D30" s="23">
        <f>SUM(D4:D29)</f>
        <v>599.7600000000001</v>
      </c>
      <c r="E30" s="23">
        <f>SUM(E4:E29)</f>
        <v>240183.95000000004</v>
      </c>
      <c r="F30" s="24">
        <v>0.67010000000000003</v>
      </c>
      <c r="G30" s="24">
        <v>0.32740000000000002</v>
      </c>
      <c r="H30" s="24">
        <v>2.5000000000000001E-3</v>
      </c>
      <c r="J30" s="114"/>
      <c r="K30" s="22"/>
      <c r="L30" s="22"/>
      <c r="M30" s="22"/>
    </row>
    <row r="31" spans="1:13" x14ac:dyDescent="0.3">
      <c r="A31" s="6"/>
      <c r="F31" s="114"/>
      <c r="G31" s="114"/>
      <c r="H31" s="114"/>
    </row>
    <row r="32" spans="1:13" x14ac:dyDescent="0.3">
      <c r="A32" s="5"/>
      <c r="B32" s="164" t="s">
        <v>33</v>
      </c>
      <c r="C32" s="164"/>
      <c r="D32" s="164"/>
      <c r="E32" s="164"/>
      <c r="F32" s="165" t="s">
        <v>34</v>
      </c>
      <c r="G32" s="165"/>
      <c r="H32" s="165"/>
    </row>
    <row r="33" spans="1:13" x14ac:dyDescent="0.3">
      <c r="A33" s="3" t="s">
        <v>23</v>
      </c>
      <c r="B33" s="14" t="s">
        <v>159</v>
      </c>
      <c r="C33" s="14" t="s">
        <v>158</v>
      </c>
      <c r="D33" s="14" t="s">
        <v>150</v>
      </c>
      <c r="E33" s="14" t="s">
        <v>4</v>
      </c>
      <c r="F33" s="14" t="s">
        <v>159</v>
      </c>
      <c r="G33" s="14" t="s">
        <v>158</v>
      </c>
      <c r="H33" s="13" t="s">
        <v>150</v>
      </c>
      <c r="J33" s="18"/>
      <c r="K33" s="18"/>
      <c r="L33" s="18"/>
    </row>
    <row r="34" spans="1:13" x14ac:dyDescent="0.3">
      <c r="A34" s="2" t="s">
        <v>24</v>
      </c>
      <c r="B34" s="17">
        <v>461.2</v>
      </c>
      <c r="C34" s="17">
        <v>132.16999999999999</v>
      </c>
      <c r="D34" s="116">
        <v>0.8</v>
      </c>
      <c r="E34" s="17">
        <v>594.16999999999996</v>
      </c>
      <c r="F34" s="16">
        <v>0.7762</v>
      </c>
      <c r="G34" s="16">
        <v>0.22239999999999999</v>
      </c>
      <c r="H34" s="58">
        <v>1.2999999999999999E-3</v>
      </c>
      <c r="J34" s="18"/>
      <c r="K34" s="18"/>
      <c r="L34" s="18"/>
    </row>
    <row r="35" spans="1:13" x14ac:dyDescent="0.3">
      <c r="A35" s="2" t="s">
        <v>25</v>
      </c>
      <c r="B35" s="17">
        <v>86.56</v>
      </c>
      <c r="C35" s="17">
        <v>34.85</v>
      </c>
      <c r="D35" s="116">
        <v>0</v>
      </c>
      <c r="E35" s="17">
        <v>121.41</v>
      </c>
      <c r="F35" s="16">
        <v>0.71299999999999997</v>
      </c>
      <c r="G35" s="16">
        <v>0.28699999999999998</v>
      </c>
      <c r="H35" s="58">
        <v>0</v>
      </c>
      <c r="J35" s="18"/>
      <c r="K35" s="18"/>
      <c r="L35" s="18"/>
    </row>
    <row r="36" spans="1:13" x14ac:dyDescent="0.3">
      <c r="A36" s="2" t="s">
        <v>26</v>
      </c>
      <c r="B36" s="17">
        <v>193.21</v>
      </c>
      <c r="C36" s="17">
        <v>137.68</v>
      </c>
      <c r="D36" s="116">
        <v>0</v>
      </c>
      <c r="E36" s="17">
        <v>330.89</v>
      </c>
      <c r="F36" s="16">
        <v>0.58389999999999997</v>
      </c>
      <c r="G36" s="16">
        <v>0.41610000000000003</v>
      </c>
      <c r="H36" s="58">
        <v>0</v>
      </c>
      <c r="J36" s="18"/>
      <c r="K36" s="18"/>
      <c r="L36" s="18"/>
    </row>
    <row r="37" spans="1:13" x14ac:dyDescent="0.3">
      <c r="A37" s="2" t="s">
        <v>27</v>
      </c>
      <c r="B37" s="17">
        <v>41.68</v>
      </c>
      <c r="C37" s="17">
        <v>9.8000000000000007</v>
      </c>
      <c r="D37" s="116">
        <v>0</v>
      </c>
      <c r="E37" s="17">
        <v>51.48</v>
      </c>
      <c r="F37" s="16">
        <v>0.80959999999999999</v>
      </c>
      <c r="G37" s="16">
        <v>0.19040000000000001</v>
      </c>
      <c r="H37" s="58">
        <v>0</v>
      </c>
      <c r="J37" s="18"/>
      <c r="K37" s="18"/>
      <c r="L37" s="18"/>
    </row>
    <row r="38" spans="1:13" x14ac:dyDescent="0.3">
      <c r="A38" s="2" t="s">
        <v>32</v>
      </c>
      <c r="B38" s="17">
        <v>36.99</v>
      </c>
      <c r="C38" s="17">
        <v>9.8000000000000007</v>
      </c>
      <c r="D38" s="116">
        <v>0</v>
      </c>
      <c r="E38" s="17">
        <v>46.79</v>
      </c>
      <c r="F38" s="16">
        <v>0.79059999999999997</v>
      </c>
      <c r="G38" s="16">
        <v>0.2094</v>
      </c>
      <c r="H38" s="58">
        <v>0</v>
      </c>
      <c r="J38" s="18"/>
      <c r="K38" s="18"/>
      <c r="L38" s="18"/>
    </row>
    <row r="39" spans="1:13" x14ac:dyDescent="0.3">
      <c r="A39" s="2" t="s">
        <v>28</v>
      </c>
      <c r="B39" s="17">
        <v>164.9</v>
      </c>
      <c r="C39" s="17">
        <v>96.91</v>
      </c>
      <c r="D39" s="116">
        <v>0</v>
      </c>
      <c r="E39" s="17">
        <v>261.81</v>
      </c>
      <c r="F39" s="16">
        <v>0.62980000000000003</v>
      </c>
      <c r="G39" s="16">
        <v>0.37019999999999997</v>
      </c>
      <c r="H39" s="58">
        <v>0</v>
      </c>
      <c r="J39" s="18"/>
      <c r="K39" s="18"/>
      <c r="L39" s="18"/>
    </row>
    <row r="40" spans="1:13" x14ac:dyDescent="0.3">
      <c r="A40" s="2" t="s">
        <v>145</v>
      </c>
      <c r="B40" s="17">
        <v>130.19</v>
      </c>
      <c r="C40" s="17">
        <v>201.95</v>
      </c>
      <c r="D40" s="116">
        <v>0</v>
      </c>
      <c r="E40" s="17">
        <v>332.14</v>
      </c>
      <c r="F40" s="16">
        <v>0.39200000000000002</v>
      </c>
      <c r="G40" s="16">
        <v>0.60799999999999998</v>
      </c>
      <c r="H40" s="58">
        <v>0</v>
      </c>
      <c r="J40" s="18"/>
      <c r="K40" s="18"/>
      <c r="L40" s="18"/>
    </row>
    <row r="41" spans="1:13" x14ac:dyDescent="0.3">
      <c r="A41" s="2" t="s">
        <v>29</v>
      </c>
      <c r="B41" s="17">
        <v>204.98</v>
      </c>
      <c r="C41" s="17">
        <v>80.650000000000006</v>
      </c>
      <c r="D41" s="116">
        <v>0</v>
      </c>
      <c r="E41" s="17">
        <v>285.63</v>
      </c>
      <c r="F41" s="16">
        <v>0.71760000000000002</v>
      </c>
      <c r="G41" s="16">
        <v>0.28239999999999998</v>
      </c>
      <c r="H41" s="58">
        <v>0</v>
      </c>
      <c r="J41" s="18"/>
      <c r="K41" s="18"/>
      <c r="L41" s="18"/>
    </row>
    <row r="42" spans="1:13" x14ac:dyDescent="0.3">
      <c r="A42" s="2" t="s">
        <v>30</v>
      </c>
      <c r="B42" s="17">
        <v>79.16</v>
      </c>
      <c r="C42" s="17">
        <v>51.85</v>
      </c>
      <c r="D42" s="116">
        <v>0</v>
      </c>
      <c r="E42" s="17">
        <v>131.01</v>
      </c>
      <c r="F42" s="16">
        <v>0.60419999999999996</v>
      </c>
      <c r="G42" s="16">
        <v>0.39579999999999999</v>
      </c>
      <c r="H42" s="58">
        <v>0</v>
      </c>
      <c r="J42" s="18"/>
      <c r="K42" s="18"/>
      <c r="L42" s="22"/>
    </row>
    <row r="43" spans="1:13" x14ac:dyDescent="0.3">
      <c r="A43" s="140" t="s">
        <v>188</v>
      </c>
      <c r="B43" s="17">
        <v>8.65</v>
      </c>
      <c r="C43" s="17">
        <v>2</v>
      </c>
      <c r="D43" s="116">
        <v>0</v>
      </c>
      <c r="E43" s="17">
        <v>10.65</v>
      </c>
      <c r="F43" s="16">
        <v>0.81220000000000003</v>
      </c>
      <c r="G43" s="16">
        <v>0.18779999999999999</v>
      </c>
      <c r="H43" s="58">
        <v>0</v>
      </c>
      <c r="J43" s="18"/>
      <c r="K43" s="18"/>
      <c r="L43" s="22"/>
    </row>
    <row r="44" spans="1:13" x14ac:dyDescent="0.3">
      <c r="A44" s="8" t="s">
        <v>101</v>
      </c>
      <c r="B44" s="44">
        <f>SUM(B34:B43)</f>
        <v>1407.5200000000002</v>
      </c>
      <c r="C44" s="44">
        <f>SUM(C34:C43)</f>
        <v>757.66000000000008</v>
      </c>
      <c r="D44" s="44">
        <f>SUM(D34:D43)</f>
        <v>0.8</v>
      </c>
      <c r="E44" s="44">
        <f>SUM(E34:E43)</f>
        <v>2165.98</v>
      </c>
      <c r="F44" s="24">
        <v>0.64980000000000004</v>
      </c>
      <c r="G44" s="24">
        <v>0.3498</v>
      </c>
      <c r="H44" s="117">
        <v>4.0000000000000002E-4</v>
      </c>
      <c r="J44" s="18"/>
      <c r="K44" s="18"/>
      <c r="M44" s="22"/>
    </row>
    <row r="45" spans="1:13" x14ac:dyDescent="0.3">
      <c r="A45" s="9" t="s">
        <v>100</v>
      </c>
      <c r="B45" s="23">
        <f>B44+B30</f>
        <v>162346.15</v>
      </c>
      <c r="C45" s="23">
        <f t="shared" ref="C45:E45" si="0">C44+C30</f>
        <v>79403.22</v>
      </c>
      <c r="D45" s="23">
        <f t="shared" si="0"/>
        <v>600.56000000000006</v>
      </c>
      <c r="E45" s="23">
        <f t="shared" si="0"/>
        <v>242349.93000000005</v>
      </c>
      <c r="F45" s="24">
        <f t="shared" ref="F45" si="1">B45/E45</f>
        <v>0.66988321391303873</v>
      </c>
      <c r="G45" s="24">
        <f t="shared" ref="G45" si="2">C45/E45</f>
        <v>0.32763871646259596</v>
      </c>
      <c r="H45" s="24">
        <f>D45/E45</f>
        <v>2.4780696243650656E-3</v>
      </c>
    </row>
    <row r="46" spans="1:13" x14ac:dyDescent="0.3">
      <c r="A46" s="10"/>
      <c r="H46" s="114"/>
      <c r="J46" s="22"/>
    </row>
    <row r="48" spans="1:13" x14ac:dyDescent="0.3">
      <c r="A48" s="1" t="s">
        <v>129</v>
      </c>
    </row>
    <row r="49" spans="1:13" x14ac:dyDescent="0.3">
      <c r="B49" s="164" t="s">
        <v>36</v>
      </c>
      <c r="C49" s="164"/>
      <c r="D49" s="164"/>
      <c r="E49" s="164"/>
      <c r="F49" s="165" t="s">
        <v>34</v>
      </c>
      <c r="G49" s="165"/>
      <c r="H49" s="165"/>
    </row>
    <row r="50" spans="1:13" x14ac:dyDescent="0.3">
      <c r="A50" s="3" t="s">
        <v>35</v>
      </c>
      <c r="B50" s="14" t="s">
        <v>159</v>
      </c>
      <c r="C50" s="14" t="s">
        <v>158</v>
      </c>
      <c r="D50" s="14" t="s">
        <v>150</v>
      </c>
      <c r="E50" s="14" t="s">
        <v>4</v>
      </c>
      <c r="F50" s="14" t="s">
        <v>159</v>
      </c>
      <c r="G50" s="14" t="s">
        <v>158</v>
      </c>
      <c r="H50" s="13" t="s">
        <v>150</v>
      </c>
    </row>
    <row r="51" spans="1:13" x14ac:dyDescent="0.3">
      <c r="A51" s="2" t="s">
        <v>5</v>
      </c>
      <c r="B51" s="42">
        <v>980</v>
      </c>
      <c r="C51" s="42">
        <v>1181</v>
      </c>
      <c r="D51" s="137">
        <v>0</v>
      </c>
      <c r="E51" s="42">
        <f>SUM(B51:D51)</f>
        <v>2161</v>
      </c>
      <c r="F51" s="16">
        <v>0.45350000000000001</v>
      </c>
      <c r="G51" s="16">
        <v>0.54649999999999999</v>
      </c>
      <c r="H51" s="16">
        <v>0</v>
      </c>
      <c r="J51" s="18"/>
      <c r="K51" s="26"/>
      <c r="L51" s="18"/>
      <c r="M51" s="26"/>
    </row>
    <row r="52" spans="1:13" x14ac:dyDescent="0.3">
      <c r="A52" s="2" t="s">
        <v>171</v>
      </c>
      <c r="B52" s="42">
        <v>4246</v>
      </c>
      <c r="C52" s="42">
        <v>1378</v>
      </c>
      <c r="D52" s="137">
        <v>8</v>
      </c>
      <c r="E52" s="42">
        <f t="shared" ref="E52:E76" si="3">SUM(B52:D52)</f>
        <v>5632</v>
      </c>
      <c r="F52" s="16">
        <v>0.75390000000000001</v>
      </c>
      <c r="G52" s="16">
        <v>0.2447</v>
      </c>
      <c r="H52" s="16">
        <v>1.4E-3</v>
      </c>
      <c r="J52" s="26"/>
      <c r="K52" s="26"/>
      <c r="L52" s="18"/>
      <c r="M52" s="26"/>
    </row>
    <row r="53" spans="1:13" x14ac:dyDescent="0.3">
      <c r="A53" s="110" t="s">
        <v>151</v>
      </c>
      <c r="B53" s="42">
        <v>2424</v>
      </c>
      <c r="C53" s="42">
        <v>1158</v>
      </c>
      <c r="D53" s="137">
        <v>3</v>
      </c>
      <c r="E53" s="42">
        <f t="shared" si="3"/>
        <v>3585</v>
      </c>
      <c r="F53" s="16">
        <v>0.67620000000000002</v>
      </c>
      <c r="G53" s="16">
        <v>0.32300000000000001</v>
      </c>
      <c r="H53" s="16">
        <v>8.0000000000000004E-4</v>
      </c>
      <c r="J53" s="26"/>
      <c r="K53" s="26"/>
      <c r="L53" s="18"/>
      <c r="M53" s="26"/>
    </row>
    <row r="54" spans="1:13" x14ac:dyDescent="0.3">
      <c r="A54" s="2" t="s">
        <v>6</v>
      </c>
      <c r="B54" s="20">
        <v>75130</v>
      </c>
      <c r="C54" s="20">
        <v>20368</v>
      </c>
      <c r="D54" s="137">
        <v>181</v>
      </c>
      <c r="E54" s="42">
        <f t="shared" si="3"/>
        <v>95679</v>
      </c>
      <c r="F54" s="16">
        <v>0.78520000000000001</v>
      </c>
      <c r="G54" s="16">
        <v>0.21290000000000001</v>
      </c>
      <c r="H54" s="16">
        <v>1.9E-3</v>
      </c>
      <c r="J54" s="26"/>
      <c r="K54" s="26"/>
      <c r="L54" s="18"/>
      <c r="M54" s="26"/>
    </row>
    <row r="55" spans="1:13" x14ac:dyDescent="0.3">
      <c r="A55" s="2" t="s">
        <v>7</v>
      </c>
      <c r="B55" s="42">
        <v>408</v>
      </c>
      <c r="C55" s="42">
        <v>170</v>
      </c>
      <c r="D55" s="137">
        <v>2</v>
      </c>
      <c r="E55" s="42">
        <f t="shared" si="3"/>
        <v>580</v>
      </c>
      <c r="F55" s="16">
        <v>0.70340000000000003</v>
      </c>
      <c r="G55" s="16">
        <v>0.29310000000000003</v>
      </c>
      <c r="H55" s="16">
        <v>3.3999999999999998E-3</v>
      </c>
      <c r="J55" s="18"/>
      <c r="K55" s="18"/>
      <c r="L55" s="18"/>
    </row>
    <row r="56" spans="1:13" x14ac:dyDescent="0.3">
      <c r="A56" s="2" t="s">
        <v>152</v>
      </c>
      <c r="B56" s="42">
        <v>834</v>
      </c>
      <c r="C56" s="42">
        <v>1398</v>
      </c>
      <c r="D56" s="137">
        <v>1</v>
      </c>
      <c r="E56" s="42">
        <f t="shared" si="3"/>
        <v>2233</v>
      </c>
      <c r="F56" s="16">
        <v>0.3735</v>
      </c>
      <c r="G56" s="16">
        <v>0.62609999999999999</v>
      </c>
      <c r="H56" s="16">
        <v>4.0000000000000002E-4</v>
      </c>
      <c r="J56" s="18"/>
      <c r="K56" s="26"/>
      <c r="L56" s="18"/>
      <c r="M56" s="26"/>
    </row>
    <row r="57" spans="1:13" x14ac:dyDescent="0.3">
      <c r="A57" s="2" t="s">
        <v>8</v>
      </c>
      <c r="B57" s="42">
        <v>1504</v>
      </c>
      <c r="C57" s="42">
        <v>1459</v>
      </c>
      <c r="D57" s="137">
        <v>9</v>
      </c>
      <c r="E57" s="42">
        <f t="shared" si="3"/>
        <v>2972</v>
      </c>
      <c r="F57" s="16">
        <v>0.50609999999999999</v>
      </c>
      <c r="G57" s="16">
        <v>0.4909</v>
      </c>
      <c r="H57" s="16">
        <v>3.0000000000000001E-3</v>
      </c>
      <c r="J57" s="26"/>
      <c r="K57" s="26"/>
      <c r="L57" s="18"/>
      <c r="M57" s="26"/>
    </row>
    <row r="58" spans="1:13" x14ac:dyDescent="0.3">
      <c r="A58" s="2" t="s">
        <v>9</v>
      </c>
      <c r="B58" s="42">
        <v>2738</v>
      </c>
      <c r="C58" s="42">
        <v>1190</v>
      </c>
      <c r="D58" s="137">
        <v>4</v>
      </c>
      <c r="E58" s="42">
        <f t="shared" si="3"/>
        <v>3932</v>
      </c>
      <c r="F58" s="16">
        <v>0.69630000000000003</v>
      </c>
      <c r="G58" s="16">
        <v>0.30259999999999998</v>
      </c>
      <c r="H58" s="16">
        <v>1E-3</v>
      </c>
      <c r="J58" s="26"/>
      <c r="K58" s="26"/>
      <c r="L58" s="18"/>
      <c r="M58" s="26"/>
    </row>
    <row r="59" spans="1:13" x14ac:dyDescent="0.3">
      <c r="A59" s="2" t="s">
        <v>155</v>
      </c>
      <c r="B59" s="42">
        <v>339</v>
      </c>
      <c r="C59" s="42">
        <v>278</v>
      </c>
      <c r="D59" s="137">
        <v>1</v>
      </c>
      <c r="E59" s="42">
        <f t="shared" si="3"/>
        <v>618</v>
      </c>
      <c r="F59" s="16">
        <v>0.54849999999999999</v>
      </c>
      <c r="G59" s="16">
        <v>0.44979999999999998</v>
      </c>
      <c r="H59" s="16">
        <v>1.6000000000000001E-3</v>
      </c>
      <c r="J59" s="18"/>
      <c r="K59" s="18"/>
      <c r="L59" s="18"/>
    </row>
    <row r="60" spans="1:13" x14ac:dyDescent="0.3">
      <c r="A60" s="2" t="s">
        <v>153</v>
      </c>
      <c r="B60" s="42">
        <v>860</v>
      </c>
      <c r="C60" s="42">
        <v>621</v>
      </c>
      <c r="D60" s="137">
        <v>1</v>
      </c>
      <c r="E60" s="42">
        <f t="shared" si="3"/>
        <v>1482</v>
      </c>
      <c r="F60" s="16">
        <v>0.58030000000000004</v>
      </c>
      <c r="G60" s="16">
        <v>0.41899999999999998</v>
      </c>
      <c r="H60" s="16">
        <v>6.9999999999999999E-4</v>
      </c>
      <c r="J60" s="18"/>
      <c r="K60" s="18"/>
      <c r="L60" s="18"/>
      <c r="M60" s="26"/>
    </row>
    <row r="61" spans="1:13" ht="28" x14ac:dyDescent="0.3">
      <c r="A61" s="111" t="s">
        <v>156</v>
      </c>
      <c r="B61" s="42">
        <v>1314</v>
      </c>
      <c r="C61" s="42">
        <v>674</v>
      </c>
      <c r="D61" s="137">
        <v>2</v>
      </c>
      <c r="E61" s="42">
        <f t="shared" si="3"/>
        <v>1990</v>
      </c>
      <c r="F61" s="16">
        <v>0.6603</v>
      </c>
      <c r="G61" s="16">
        <v>0.3387</v>
      </c>
      <c r="H61" s="16">
        <v>1E-3</v>
      </c>
      <c r="J61" s="26"/>
      <c r="K61" s="18"/>
      <c r="L61" s="18"/>
      <c r="M61" s="26"/>
    </row>
    <row r="62" spans="1:13" ht="28" x14ac:dyDescent="0.3">
      <c r="A62" s="111" t="s">
        <v>154</v>
      </c>
      <c r="B62" s="42">
        <v>668</v>
      </c>
      <c r="C62" s="42">
        <v>355</v>
      </c>
      <c r="D62" s="137">
        <v>1</v>
      </c>
      <c r="E62" s="42">
        <f t="shared" si="3"/>
        <v>1024</v>
      </c>
      <c r="F62" s="16">
        <v>0.65229999999999999</v>
      </c>
      <c r="G62" s="16">
        <v>0.34670000000000001</v>
      </c>
      <c r="H62" s="16">
        <v>1E-3</v>
      </c>
      <c r="J62" s="18"/>
      <c r="K62" s="18"/>
      <c r="L62" s="18"/>
    </row>
    <row r="63" spans="1:13" x14ac:dyDescent="0.3">
      <c r="A63" s="2" t="s">
        <v>10</v>
      </c>
      <c r="B63" s="42">
        <v>349</v>
      </c>
      <c r="C63" s="42">
        <v>133</v>
      </c>
      <c r="D63" s="137">
        <v>2</v>
      </c>
      <c r="E63" s="42">
        <f t="shared" si="3"/>
        <v>484</v>
      </c>
      <c r="F63" s="16">
        <v>0.71930000000000005</v>
      </c>
      <c r="G63" s="16">
        <v>0.27660000000000001</v>
      </c>
      <c r="H63" s="16">
        <v>4.1000000000000003E-3</v>
      </c>
      <c r="J63" s="18"/>
      <c r="K63" s="18"/>
      <c r="L63" s="18"/>
    </row>
    <row r="64" spans="1:13" x14ac:dyDescent="0.3">
      <c r="A64" s="111" t="s">
        <v>157</v>
      </c>
      <c r="B64" s="42">
        <v>308</v>
      </c>
      <c r="C64" s="42">
        <v>183</v>
      </c>
      <c r="D64" s="137">
        <v>0</v>
      </c>
      <c r="E64" s="42">
        <f t="shared" si="3"/>
        <v>491</v>
      </c>
      <c r="F64" s="16">
        <v>0.62729999999999997</v>
      </c>
      <c r="G64" s="16">
        <v>0.37269999999999998</v>
      </c>
      <c r="H64" s="16">
        <v>0</v>
      </c>
      <c r="J64" s="18"/>
      <c r="K64" s="18"/>
      <c r="L64" s="18"/>
    </row>
    <row r="65" spans="1:13" x14ac:dyDescent="0.3">
      <c r="A65" s="2" t="s">
        <v>11</v>
      </c>
      <c r="B65" s="42">
        <v>4985</v>
      </c>
      <c r="C65" s="42">
        <v>4527</v>
      </c>
      <c r="D65" s="137">
        <v>1</v>
      </c>
      <c r="E65" s="42">
        <f t="shared" si="3"/>
        <v>9513</v>
      </c>
      <c r="F65" s="16">
        <v>0.52400000000000002</v>
      </c>
      <c r="G65" s="16">
        <v>0.47589999999999999</v>
      </c>
      <c r="H65" s="16">
        <v>1E-4</v>
      </c>
      <c r="J65" s="26"/>
      <c r="K65" s="26"/>
      <c r="L65" s="18"/>
      <c r="M65" s="26"/>
    </row>
    <row r="66" spans="1:13" x14ac:dyDescent="0.3">
      <c r="A66" s="2" t="s">
        <v>12</v>
      </c>
      <c r="B66" s="42">
        <v>44</v>
      </c>
      <c r="C66" s="42">
        <v>30</v>
      </c>
      <c r="D66" s="137">
        <v>0</v>
      </c>
      <c r="E66" s="42">
        <f t="shared" si="3"/>
        <v>74</v>
      </c>
      <c r="F66" s="16">
        <v>0.59460000000000002</v>
      </c>
      <c r="G66" s="16">
        <v>0.40539999999999998</v>
      </c>
      <c r="H66" s="16">
        <v>0</v>
      </c>
      <c r="J66" s="18"/>
      <c r="K66" s="18"/>
      <c r="L66" s="18"/>
    </row>
    <row r="67" spans="1:13" x14ac:dyDescent="0.3">
      <c r="A67" s="2" t="s">
        <v>13</v>
      </c>
      <c r="B67" s="42">
        <v>13</v>
      </c>
      <c r="C67" s="42">
        <v>4</v>
      </c>
      <c r="D67" s="137">
        <v>0</v>
      </c>
      <c r="E67" s="42">
        <f t="shared" si="3"/>
        <v>17</v>
      </c>
      <c r="F67" s="16">
        <v>0.76470000000000005</v>
      </c>
      <c r="G67" s="16">
        <v>0.23530000000000001</v>
      </c>
      <c r="H67" s="16">
        <v>0</v>
      </c>
      <c r="J67" s="18"/>
      <c r="K67" s="18"/>
      <c r="L67" s="18"/>
    </row>
    <row r="68" spans="1:13" x14ac:dyDescent="0.3">
      <c r="A68" s="2" t="s">
        <v>16</v>
      </c>
      <c r="B68" s="42">
        <v>46</v>
      </c>
      <c r="C68" s="42">
        <v>17</v>
      </c>
      <c r="D68" s="137">
        <v>0</v>
      </c>
      <c r="E68" s="42">
        <f t="shared" si="3"/>
        <v>63</v>
      </c>
      <c r="F68" s="16">
        <v>0.73019999999999996</v>
      </c>
      <c r="G68" s="16">
        <v>0.26979999999999998</v>
      </c>
      <c r="H68" s="16">
        <v>0</v>
      </c>
      <c r="J68" s="18"/>
      <c r="K68" s="18"/>
      <c r="L68" s="18"/>
    </row>
    <row r="69" spans="1:13" x14ac:dyDescent="0.3">
      <c r="A69" s="2" t="s">
        <v>18</v>
      </c>
      <c r="B69" s="42">
        <v>473</v>
      </c>
      <c r="C69" s="42">
        <v>141</v>
      </c>
      <c r="D69" s="137">
        <v>2</v>
      </c>
      <c r="E69" s="42">
        <f t="shared" si="3"/>
        <v>616</v>
      </c>
      <c r="F69" s="16">
        <v>0.76790000000000003</v>
      </c>
      <c r="G69" s="16">
        <v>0.22889999999999999</v>
      </c>
      <c r="H69" s="16">
        <v>3.2000000000000002E-3</v>
      </c>
      <c r="J69" s="18"/>
      <c r="K69" s="18"/>
      <c r="L69" s="18"/>
    </row>
    <row r="70" spans="1:13" x14ac:dyDescent="0.3">
      <c r="A70" s="2" t="s">
        <v>20</v>
      </c>
      <c r="B70" s="42">
        <v>101</v>
      </c>
      <c r="C70" s="42">
        <v>96</v>
      </c>
      <c r="D70" s="137">
        <v>0</v>
      </c>
      <c r="E70" s="42">
        <f t="shared" si="3"/>
        <v>197</v>
      </c>
      <c r="F70" s="16">
        <v>0.51270000000000004</v>
      </c>
      <c r="G70" s="16">
        <v>0.48730000000000001</v>
      </c>
      <c r="H70" s="16">
        <v>0</v>
      </c>
      <c r="J70" s="18"/>
      <c r="K70" s="18"/>
      <c r="L70" s="18"/>
    </row>
    <row r="71" spans="1:13" x14ac:dyDescent="0.3">
      <c r="A71" s="2" t="s">
        <v>21</v>
      </c>
      <c r="B71" s="42">
        <v>3037</v>
      </c>
      <c r="C71" s="42">
        <v>3701</v>
      </c>
      <c r="D71" s="137">
        <v>5</v>
      </c>
      <c r="E71" s="42">
        <f t="shared" si="3"/>
        <v>6743</v>
      </c>
      <c r="F71" s="16">
        <v>0.45040000000000002</v>
      </c>
      <c r="G71" s="16">
        <v>0.54890000000000005</v>
      </c>
      <c r="H71" s="16">
        <v>6.9999999999999999E-4</v>
      </c>
      <c r="J71" s="26"/>
      <c r="K71" s="26"/>
      <c r="L71" s="18"/>
      <c r="M71" s="26"/>
    </row>
    <row r="72" spans="1:13" x14ac:dyDescent="0.3">
      <c r="A72" s="2" t="s">
        <v>14</v>
      </c>
      <c r="B72" s="42">
        <v>1097</v>
      </c>
      <c r="C72" s="42">
        <v>4377</v>
      </c>
      <c r="D72" s="137">
        <v>2</v>
      </c>
      <c r="E72" s="42">
        <f t="shared" si="3"/>
        <v>5476</v>
      </c>
      <c r="F72" s="16">
        <v>0.20030000000000001</v>
      </c>
      <c r="G72" s="16">
        <v>0.79930000000000001</v>
      </c>
      <c r="H72" s="16">
        <v>4.0000000000000002E-4</v>
      </c>
      <c r="J72" s="26"/>
      <c r="K72" s="26"/>
      <c r="L72" s="18"/>
      <c r="M72" s="26"/>
    </row>
    <row r="73" spans="1:13" x14ac:dyDescent="0.3">
      <c r="A73" s="2" t="s">
        <v>15</v>
      </c>
      <c r="B73" s="20">
        <v>88164</v>
      </c>
      <c r="C73" s="20">
        <v>31233</v>
      </c>
      <c r="D73" s="42">
        <v>439</v>
      </c>
      <c r="E73" s="42">
        <f t="shared" si="3"/>
        <v>119836</v>
      </c>
      <c r="F73" s="16">
        <v>0.73570000000000002</v>
      </c>
      <c r="G73" s="16">
        <v>0.2606</v>
      </c>
      <c r="H73" s="16">
        <v>3.7000000000000002E-3</v>
      </c>
      <c r="J73" s="26"/>
      <c r="K73" s="26"/>
      <c r="L73" s="18"/>
      <c r="M73" s="26"/>
    </row>
    <row r="74" spans="1:13" x14ac:dyDescent="0.3">
      <c r="A74" s="2" t="s">
        <v>17</v>
      </c>
      <c r="B74" s="42">
        <v>6156</v>
      </c>
      <c r="C74" s="20">
        <v>10905</v>
      </c>
      <c r="D74" s="137">
        <v>0</v>
      </c>
      <c r="E74" s="42">
        <f t="shared" si="3"/>
        <v>17061</v>
      </c>
      <c r="F74" s="16">
        <v>0.36080000000000001</v>
      </c>
      <c r="G74" s="16">
        <v>0.63919999999999999</v>
      </c>
      <c r="H74" s="16">
        <v>0</v>
      </c>
      <c r="J74" s="26"/>
      <c r="K74" s="26"/>
      <c r="L74" s="18"/>
      <c r="M74" s="26"/>
    </row>
    <row r="75" spans="1:13" x14ac:dyDescent="0.3">
      <c r="A75" s="2" t="s">
        <v>19</v>
      </c>
      <c r="B75" s="42">
        <v>710</v>
      </c>
      <c r="C75" s="42">
        <v>541</v>
      </c>
      <c r="D75" s="137">
        <v>4</v>
      </c>
      <c r="E75" s="42">
        <f t="shared" si="3"/>
        <v>1255</v>
      </c>
      <c r="F75" s="16">
        <v>0.56569999999999998</v>
      </c>
      <c r="G75" s="16">
        <v>0.43109999999999998</v>
      </c>
      <c r="H75" s="16">
        <v>3.2000000000000002E-3</v>
      </c>
      <c r="J75" s="18"/>
      <c r="K75" s="18"/>
      <c r="L75" s="18"/>
      <c r="M75" s="26"/>
    </row>
    <row r="76" spans="1:13" x14ac:dyDescent="0.3">
      <c r="A76" s="2" t="s">
        <v>22</v>
      </c>
      <c r="B76" s="42">
        <v>3152</v>
      </c>
      <c r="C76" s="42">
        <v>1906</v>
      </c>
      <c r="D76" s="137">
        <v>9</v>
      </c>
      <c r="E76" s="42">
        <f t="shared" si="3"/>
        <v>5067</v>
      </c>
      <c r="F76" s="16">
        <v>0.62209999999999999</v>
      </c>
      <c r="G76" s="16">
        <v>0.37619999999999998</v>
      </c>
      <c r="H76" s="16">
        <v>1.8E-3</v>
      </c>
      <c r="J76" s="26"/>
      <c r="K76" s="26"/>
      <c r="L76" s="18"/>
      <c r="M76" s="26"/>
    </row>
    <row r="77" spans="1:13" x14ac:dyDescent="0.3">
      <c r="A77" s="8" t="s">
        <v>99</v>
      </c>
      <c r="B77" s="25">
        <f>SUM(B51:B76)</f>
        <v>200080</v>
      </c>
      <c r="C77" s="25">
        <f t="shared" ref="C77:E77" si="4">SUM(C51:C76)</f>
        <v>88024</v>
      </c>
      <c r="D77" s="25">
        <f t="shared" si="4"/>
        <v>677</v>
      </c>
      <c r="E77" s="25">
        <f t="shared" si="4"/>
        <v>288781</v>
      </c>
      <c r="F77" s="24">
        <v>0.69279999999999997</v>
      </c>
      <c r="G77" s="24">
        <v>0.30480000000000002</v>
      </c>
      <c r="H77" s="24">
        <v>2.3E-3</v>
      </c>
      <c r="J77" s="26"/>
      <c r="K77" s="26"/>
      <c r="L77" s="18"/>
      <c r="M77" s="26"/>
    </row>
    <row r="78" spans="1:13" x14ac:dyDescent="0.3">
      <c r="A78" s="6"/>
      <c r="B78" s="26"/>
      <c r="C78" s="26"/>
      <c r="D78" s="26"/>
      <c r="E78" s="26"/>
    </row>
    <row r="79" spans="1:13" x14ac:dyDescent="0.3">
      <c r="A79" s="5"/>
      <c r="B79" s="164" t="s">
        <v>36</v>
      </c>
      <c r="C79" s="164"/>
      <c r="D79" s="164"/>
      <c r="E79" s="164"/>
      <c r="F79" s="165" t="s">
        <v>34</v>
      </c>
      <c r="G79" s="165"/>
      <c r="H79" s="165"/>
    </row>
    <row r="80" spans="1:13" x14ac:dyDescent="0.3">
      <c r="A80" s="3" t="s">
        <v>23</v>
      </c>
      <c r="B80" s="14" t="s">
        <v>159</v>
      </c>
      <c r="C80" s="14" t="s">
        <v>158</v>
      </c>
      <c r="D80" s="14" t="s">
        <v>150</v>
      </c>
      <c r="E80" s="14" t="s">
        <v>4</v>
      </c>
      <c r="F80" s="14" t="s">
        <v>159</v>
      </c>
      <c r="G80" s="14" t="s">
        <v>158</v>
      </c>
      <c r="H80" s="13" t="s">
        <v>150</v>
      </c>
    </row>
    <row r="81" spans="1:12" x14ac:dyDescent="0.3">
      <c r="A81" s="2" t="s">
        <v>24</v>
      </c>
      <c r="B81" s="20">
        <v>510</v>
      </c>
      <c r="C81" s="20">
        <v>139</v>
      </c>
      <c r="D81" s="137">
        <v>1</v>
      </c>
      <c r="E81" s="20">
        <f>SUM(B81:D81)</f>
        <v>650</v>
      </c>
      <c r="F81" s="16">
        <v>0.78459999999999996</v>
      </c>
      <c r="G81" s="16">
        <v>0.21379999999999999</v>
      </c>
      <c r="H81" s="16">
        <v>1.5E-3</v>
      </c>
      <c r="J81" s="18"/>
      <c r="K81" s="18"/>
    </row>
    <row r="82" spans="1:12" x14ac:dyDescent="0.3">
      <c r="A82" s="2" t="s">
        <v>25</v>
      </c>
      <c r="B82" s="20">
        <v>92</v>
      </c>
      <c r="C82" s="20">
        <v>36</v>
      </c>
      <c r="D82" s="137">
        <v>0</v>
      </c>
      <c r="E82" s="20">
        <f>SUM(B82:D82)</f>
        <v>128</v>
      </c>
      <c r="F82" s="16">
        <v>0.71879999999999999</v>
      </c>
      <c r="G82" s="16">
        <v>0.28129999999999999</v>
      </c>
      <c r="H82" s="16">
        <v>0</v>
      </c>
      <c r="J82" s="18"/>
      <c r="K82" s="18"/>
    </row>
    <row r="83" spans="1:12" x14ac:dyDescent="0.3">
      <c r="A83" s="2" t="s">
        <v>26</v>
      </c>
      <c r="B83" s="20">
        <v>280</v>
      </c>
      <c r="C83" s="20">
        <v>171</v>
      </c>
      <c r="D83" s="137">
        <v>0</v>
      </c>
      <c r="E83" s="20">
        <f t="shared" ref="E83:E90" si="5">SUM(B83:D83)</f>
        <v>451</v>
      </c>
      <c r="F83" s="16">
        <v>0.62080000000000002</v>
      </c>
      <c r="G83" s="16">
        <v>0.37919999999999998</v>
      </c>
      <c r="H83" s="16">
        <v>0</v>
      </c>
      <c r="J83" s="18"/>
      <c r="K83" s="18"/>
    </row>
    <row r="84" spans="1:12" x14ac:dyDescent="0.3">
      <c r="A84" s="2" t="s">
        <v>27</v>
      </c>
      <c r="B84" s="20">
        <v>48</v>
      </c>
      <c r="C84" s="20">
        <v>10</v>
      </c>
      <c r="D84" s="137">
        <v>0</v>
      </c>
      <c r="E84" s="20">
        <f t="shared" si="5"/>
        <v>58</v>
      </c>
      <c r="F84" s="16">
        <v>0.8276</v>
      </c>
      <c r="G84" s="16">
        <v>0.1724</v>
      </c>
      <c r="H84" s="16">
        <v>0</v>
      </c>
      <c r="J84" s="18"/>
      <c r="K84" s="18"/>
    </row>
    <row r="85" spans="1:12" x14ac:dyDescent="0.3">
      <c r="A85" s="2" t="s">
        <v>32</v>
      </c>
      <c r="B85" s="20">
        <v>43</v>
      </c>
      <c r="C85" s="20">
        <v>10</v>
      </c>
      <c r="D85" s="137">
        <v>0</v>
      </c>
      <c r="E85" s="20">
        <f t="shared" si="5"/>
        <v>53</v>
      </c>
      <c r="F85" s="16">
        <v>0.81130000000000002</v>
      </c>
      <c r="G85" s="16">
        <v>0.18870000000000001</v>
      </c>
      <c r="H85" s="16">
        <v>0</v>
      </c>
      <c r="J85" s="18"/>
      <c r="K85" s="18"/>
    </row>
    <row r="86" spans="1:12" x14ac:dyDescent="0.3">
      <c r="A86" s="2" t="s">
        <v>28</v>
      </c>
      <c r="B86" s="20">
        <v>247</v>
      </c>
      <c r="C86" s="20">
        <v>122</v>
      </c>
      <c r="D86" s="137">
        <v>0</v>
      </c>
      <c r="E86" s="20">
        <f t="shared" si="5"/>
        <v>369</v>
      </c>
      <c r="F86" s="16">
        <v>0.6694</v>
      </c>
      <c r="G86" s="16">
        <v>0.3306</v>
      </c>
      <c r="H86" s="16">
        <v>0</v>
      </c>
      <c r="J86" s="18"/>
      <c r="K86" s="18"/>
    </row>
    <row r="87" spans="1:12" x14ac:dyDescent="0.3">
      <c r="A87" s="2" t="s">
        <v>145</v>
      </c>
      <c r="B87" s="20">
        <v>136</v>
      </c>
      <c r="C87" s="20">
        <v>206</v>
      </c>
      <c r="D87" s="137">
        <v>0</v>
      </c>
      <c r="E87" s="20">
        <f t="shared" si="5"/>
        <v>342</v>
      </c>
      <c r="F87" s="16">
        <v>0.3977</v>
      </c>
      <c r="G87" s="16">
        <v>0.60229999999999995</v>
      </c>
      <c r="H87" s="16">
        <v>0</v>
      </c>
      <c r="J87" s="18"/>
      <c r="K87" s="18"/>
    </row>
    <row r="88" spans="1:12" x14ac:dyDescent="0.3">
      <c r="A88" s="2" t="s">
        <v>29</v>
      </c>
      <c r="B88" s="20">
        <v>254</v>
      </c>
      <c r="C88" s="20">
        <v>92</v>
      </c>
      <c r="D88" s="137">
        <v>0</v>
      </c>
      <c r="E88" s="20">
        <f t="shared" si="5"/>
        <v>346</v>
      </c>
      <c r="F88" s="16">
        <v>0.73409999999999997</v>
      </c>
      <c r="G88" s="16">
        <v>0.26590000000000003</v>
      </c>
      <c r="H88" s="16">
        <v>0</v>
      </c>
      <c r="J88" s="18"/>
      <c r="K88" s="18"/>
    </row>
    <row r="89" spans="1:12" x14ac:dyDescent="0.3">
      <c r="A89" s="2" t="s">
        <v>30</v>
      </c>
      <c r="B89" s="20">
        <v>82</v>
      </c>
      <c r="C89" s="20">
        <v>53</v>
      </c>
      <c r="D89" s="137">
        <v>0</v>
      </c>
      <c r="E89" s="20">
        <f t="shared" si="5"/>
        <v>135</v>
      </c>
      <c r="F89" s="16">
        <v>0.60740000000000005</v>
      </c>
      <c r="G89" s="16">
        <v>0.3926</v>
      </c>
      <c r="H89" s="16">
        <v>0</v>
      </c>
      <c r="J89" s="18"/>
      <c r="K89" s="18"/>
    </row>
    <row r="90" spans="1:12" x14ac:dyDescent="0.3">
      <c r="A90" s="140" t="s">
        <v>188</v>
      </c>
      <c r="B90" s="20">
        <v>10</v>
      </c>
      <c r="C90" s="20">
        <v>2</v>
      </c>
      <c r="D90" s="137">
        <v>0</v>
      </c>
      <c r="E90" s="20">
        <f t="shared" si="5"/>
        <v>12</v>
      </c>
      <c r="F90" s="16">
        <v>0.83330000000000004</v>
      </c>
      <c r="G90" s="16">
        <v>0.16669999999999999</v>
      </c>
      <c r="H90" s="16">
        <v>0</v>
      </c>
      <c r="J90" s="18"/>
      <c r="K90" s="18"/>
    </row>
    <row r="91" spans="1:12" x14ac:dyDescent="0.3">
      <c r="A91" s="8" t="s">
        <v>101</v>
      </c>
      <c r="B91" s="45">
        <f>SUM(B81:B90)</f>
        <v>1702</v>
      </c>
      <c r="C91" s="45">
        <f>SUM(C81:C90)</f>
        <v>841</v>
      </c>
      <c r="D91" s="45">
        <f>SUM(D81:D90)</f>
        <v>1</v>
      </c>
      <c r="E91" s="45">
        <f>SUM(E81:E90)</f>
        <v>2544</v>
      </c>
      <c r="F91" s="24">
        <v>0.66900000000000004</v>
      </c>
      <c r="G91" s="24">
        <v>0.3306</v>
      </c>
      <c r="H91" s="24">
        <v>4.0000000000000002E-4</v>
      </c>
      <c r="J91" s="18"/>
      <c r="K91" s="18"/>
      <c r="L91" s="26"/>
    </row>
    <row r="92" spans="1:12" x14ac:dyDescent="0.3">
      <c r="A92" s="9" t="s">
        <v>100</v>
      </c>
      <c r="B92" s="25">
        <f>B77+B91</f>
        <v>201782</v>
      </c>
      <c r="C92" s="25">
        <f t="shared" ref="C92:D92" si="6">C77+C91</f>
        <v>88865</v>
      </c>
      <c r="D92" s="25">
        <f t="shared" si="6"/>
        <v>678</v>
      </c>
      <c r="E92" s="25">
        <f>E77+E91</f>
        <v>291325</v>
      </c>
      <c r="F92" s="24">
        <v>0.69259999999999999</v>
      </c>
      <c r="G92" s="24">
        <v>0.30499999999999999</v>
      </c>
      <c r="H92" s="24">
        <v>2.3E-3</v>
      </c>
    </row>
    <row r="93" spans="1:12" x14ac:dyDescent="0.3">
      <c r="F93" s="114"/>
      <c r="G93" s="114"/>
      <c r="H93" s="114"/>
    </row>
    <row r="94" spans="1:12" ht="14.5" x14ac:dyDescent="0.35">
      <c r="A94"/>
      <c r="B94"/>
      <c r="C94"/>
      <c r="D94"/>
      <c r="E94"/>
      <c r="F94"/>
      <c r="G94"/>
      <c r="H94"/>
      <c r="I94"/>
    </row>
    <row r="95" spans="1:12" ht="14.5" x14ac:dyDescent="0.35">
      <c r="A95"/>
      <c r="B95"/>
      <c r="C95"/>
      <c r="D95" s="141"/>
      <c r="E95"/>
      <c r="F95"/>
      <c r="G95"/>
      <c r="H95"/>
      <c r="I95"/>
    </row>
    <row r="96" spans="1:12" ht="14.5" x14ac:dyDescent="0.35">
      <c r="A96"/>
      <c r="B96"/>
      <c r="C96"/>
      <c r="D96"/>
      <c r="E96"/>
      <c r="F96"/>
      <c r="G96"/>
      <c r="H96"/>
      <c r="I96"/>
    </row>
    <row r="97" spans="4:8" x14ac:dyDescent="0.3">
      <c r="D97" s="114"/>
      <c r="F97" s="114"/>
      <c r="G97" s="114"/>
      <c r="H97" s="114"/>
    </row>
    <row r="98" spans="4:8" x14ac:dyDescent="0.3">
      <c r="E98" s="114"/>
    </row>
    <row r="99" spans="4:8" x14ac:dyDescent="0.3">
      <c r="E99" s="114"/>
    </row>
  </sheetData>
  <mergeCells count="8">
    <mergeCell ref="B2:E2"/>
    <mergeCell ref="B49:E49"/>
    <mergeCell ref="B79:E79"/>
    <mergeCell ref="B32:E32"/>
    <mergeCell ref="F2:H2"/>
    <mergeCell ref="F32:H32"/>
    <mergeCell ref="F49:H49"/>
    <mergeCell ref="F79:H7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46"/>
  <sheetViews>
    <sheetView workbookViewId="0">
      <pane xSplit="1" topLeftCell="S1" activePane="topRight" state="frozen"/>
      <selection pane="topRight" activeCell="G11" sqref="G11"/>
    </sheetView>
  </sheetViews>
  <sheetFormatPr defaultColWidth="8.90625" defaultRowHeight="14" x14ac:dyDescent="0.3"/>
  <cols>
    <col min="1" max="1" width="15.6328125" style="15" bestFit="1" customWidth="1"/>
    <col min="2" max="2" width="11.08984375" style="15" bestFit="1" customWidth="1"/>
    <col min="3" max="3" width="8.453125" style="15" bestFit="1" customWidth="1"/>
    <col min="4" max="4" width="11.08984375" style="15" bestFit="1" customWidth="1"/>
    <col min="5" max="5" width="8.453125" style="15" bestFit="1" customWidth="1"/>
    <col min="6" max="6" width="11.08984375" style="15" bestFit="1" customWidth="1"/>
    <col min="7" max="7" width="8.453125" style="15" bestFit="1" customWidth="1"/>
    <col min="8" max="9" width="11.08984375" style="15" bestFit="1" customWidth="1"/>
    <col min="10" max="10" width="8.453125" style="15" bestFit="1" customWidth="1"/>
    <col min="11" max="11" width="11.08984375" style="15" bestFit="1" customWidth="1"/>
    <col min="12" max="12" width="8.453125" style="15" bestFit="1" customWidth="1"/>
    <col min="13" max="13" width="11.08984375" style="15" bestFit="1" customWidth="1"/>
    <col min="14" max="14" width="8.453125" style="15" bestFit="1" customWidth="1"/>
    <col min="15" max="16" width="11.08984375" style="15" bestFit="1" customWidth="1"/>
    <col min="17" max="17" width="8.453125" style="15" bestFit="1" customWidth="1"/>
    <col min="18" max="18" width="11.08984375" style="15" bestFit="1" customWidth="1"/>
    <col min="19" max="19" width="8.453125" style="15" bestFit="1" customWidth="1"/>
    <col min="20" max="20" width="11.08984375" style="15" bestFit="1" customWidth="1"/>
    <col min="21" max="21" width="8.453125" style="15" bestFit="1" customWidth="1"/>
    <col min="22" max="23" width="11.08984375" style="15" bestFit="1" customWidth="1"/>
    <col min="24" max="24" width="8.453125" style="15" bestFit="1" customWidth="1"/>
    <col min="25" max="25" width="11.08984375" style="15" bestFit="1" customWidth="1"/>
    <col min="26" max="26" width="8.453125" style="15" bestFit="1" customWidth="1"/>
    <col min="27" max="27" width="11.08984375" style="15" bestFit="1" customWidth="1"/>
    <col min="28" max="28" width="8.453125" style="15" bestFit="1" customWidth="1"/>
    <col min="29" max="29" width="11.08984375" style="15" bestFit="1" customWidth="1"/>
    <col min="30" max="30" width="9.54296875" style="15" bestFit="1" customWidth="1"/>
    <col min="31" max="31" width="7.54296875" style="15" bestFit="1" customWidth="1"/>
    <col min="32" max="32" width="8.54296875" style="15" bestFit="1" customWidth="1"/>
    <col min="33" max="33" width="7.54296875" style="15" bestFit="1" customWidth="1"/>
    <col min="34" max="34" width="9.54296875" style="15" bestFit="1" customWidth="1"/>
    <col min="35" max="16384" width="8.90625" style="15"/>
  </cols>
  <sheetData>
    <row r="1" spans="1:30" ht="14.5" x14ac:dyDescent="0.35">
      <c r="A1"/>
      <c r="B1" s="151" t="s">
        <v>71</v>
      </c>
      <c r="C1" s="151"/>
      <c r="D1" s="151"/>
      <c r="E1" s="151"/>
      <c r="F1" s="151"/>
      <c r="G1" s="151"/>
      <c r="H1" s="151"/>
      <c r="I1" s="151" t="s">
        <v>72</v>
      </c>
      <c r="J1" s="151"/>
      <c r="K1" s="151"/>
      <c r="L1" s="151"/>
      <c r="M1" s="151"/>
      <c r="N1" s="151"/>
      <c r="O1" s="151"/>
      <c r="P1" s="151" t="s">
        <v>2</v>
      </c>
      <c r="Q1" s="151"/>
      <c r="R1" s="151"/>
      <c r="S1" s="151"/>
      <c r="T1" s="151"/>
      <c r="U1" s="151"/>
      <c r="V1" s="151"/>
      <c r="W1" s="151" t="s">
        <v>4</v>
      </c>
      <c r="X1" s="151"/>
      <c r="Y1" s="151"/>
      <c r="Z1" s="151"/>
      <c r="AA1" s="151"/>
      <c r="AB1" s="151"/>
      <c r="AC1" s="151"/>
    </row>
    <row r="2" spans="1:30" ht="14.5" x14ac:dyDescent="0.35">
      <c r="A2"/>
      <c r="B2" s="151" t="s">
        <v>159</v>
      </c>
      <c r="C2" s="151"/>
      <c r="D2" s="151" t="s">
        <v>158</v>
      </c>
      <c r="E2" s="151"/>
      <c r="F2" s="161" t="s">
        <v>150</v>
      </c>
      <c r="G2" s="163"/>
      <c r="H2" s="28" t="s">
        <v>4</v>
      </c>
      <c r="I2" s="151" t="s">
        <v>159</v>
      </c>
      <c r="J2" s="151"/>
      <c r="K2" s="151" t="s">
        <v>158</v>
      </c>
      <c r="L2" s="151"/>
      <c r="M2" s="161" t="s">
        <v>150</v>
      </c>
      <c r="N2" s="163"/>
      <c r="O2" s="28" t="s">
        <v>4</v>
      </c>
      <c r="P2" s="151" t="s">
        <v>159</v>
      </c>
      <c r="Q2" s="151"/>
      <c r="R2" s="151" t="s">
        <v>158</v>
      </c>
      <c r="S2" s="151"/>
      <c r="T2" s="161" t="s">
        <v>150</v>
      </c>
      <c r="U2" s="163"/>
      <c r="V2" s="28" t="s">
        <v>4</v>
      </c>
      <c r="W2" s="151" t="s">
        <v>159</v>
      </c>
      <c r="X2" s="151"/>
      <c r="Y2" s="151" t="s">
        <v>158</v>
      </c>
      <c r="Z2" s="151"/>
      <c r="AA2" s="161" t="s">
        <v>150</v>
      </c>
      <c r="AB2" s="163"/>
      <c r="AC2" s="28" t="s">
        <v>4</v>
      </c>
    </row>
    <row r="3" spans="1:30" ht="14.5" x14ac:dyDescent="0.35">
      <c r="A3"/>
      <c r="B3" s="28" t="s">
        <v>36</v>
      </c>
      <c r="C3" s="31" t="s">
        <v>56</v>
      </c>
      <c r="D3" s="28" t="s">
        <v>36</v>
      </c>
      <c r="E3" s="31" t="s">
        <v>56</v>
      </c>
      <c r="F3" s="28" t="s">
        <v>36</v>
      </c>
      <c r="G3" s="31" t="s">
        <v>56</v>
      </c>
      <c r="H3" s="28" t="s">
        <v>36</v>
      </c>
      <c r="I3" s="28" t="s">
        <v>36</v>
      </c>
      <c r="J3" s="31" t="s">
        <v>56</v>
      </c>
      <c r="K3" s="28" t="s">
        <v>36</v>
      </c>
      <c r="L3" s="31" t="s">
        <v>56</v>
      </c>
      <c r="M3" s="28" t="s">
        <v>36</v>
      </c>
      <c r="N3" s="31" t="s">
        <v>56</v>
      </c>
      <c r="O3" s="28" t="s">
        <v>36</v>
      </c>
      <c r="P3" s="28" t="s">
        <v>36</v>
      </c>
      <c r="Q3" s="31" t="s">
        <v>56</v>
      </c>
      <c r="R3" s="28" t="s">
        <v>36</v>
      </c>
      <c r="S3" s="31" t="s">
        <v>56</v>
      </c>
      <c r="T3" s="28" t="s">
        <v>36</v>
      </c>
      <c r="U3" s="31" t="s">
        <v>56</v>
      </c>
      <c r="V3" s="28" t="s">
        <v>36</v>
      </c>
      <c r="W3" s="28" t="s">
        <v>36</v>
      </c>
      <c r="X3" s="31" t="s">
        <v>56</v>
      </c>
      <c r="Y3" s="28" t="s">
        <v>36</v>
      </c>
      <c r="Z3" s="31" t="s">
        <v>56</v>
      </c>
      <c r="AA3" s="28" t="s">
        <v>36</v>
      </c>
      <c r="AB3" s="31" t="s">
        <v>56</v>
      </c>
      <c r="AC3" s="28" t="s">
        <v>36</v>
      </c>
    </row>
    <row r="4" spans="1:30" x14ac:dyDescent="0.3">
      <c r="A4" s="19" t="s">
        <v>88</v>
      </c>
      <c r="B4" s="20">
        <v>38704</v>
      </c>
      <c r="C4" s="56">
        <f>B4/B7</f>
        <v>0.36441699307020187</v>
      </c>
      <c r="D4" s="20">
        <v>16180</v>
      </c>
      <c r="E4" s="56">
        <f>D4/D7</f>
        <v>0.23197465196633643</v>
      </c>
      <c r="F4" s="118">
        <v>118</v>
      </c>
      <c r="G4" s="56">
        <f>F4/F7</f>
        <v>0.23599999999999999</v>
      </c>
      <c r="H4" s="20">
        <v>55002</v>
      </c>
      <c r="I4" s="20">
        <v>33485</v>
      </c>
      <c r="J4" s="56">
        <f>I4/I7</f>
        <v>0.40902705673975448</v>
      </c>
      <c r="K4" s="42">
        <v>4152</v>
      </c>
      <c r="L4" s="56">
        <f>K4/K7</f>
        <v>0.32749645054424986</v>
      </c>
      <c r="M4" s="118">
        <v>68</v>
      </c>
      <c r="N4" s="56">
        <f>M4/M7</f>
        <v>0.44736842105263158</v>
      </c>
      <c r="O4" s="20">
        <v>37705</v>
      </c>
      <c r="P4" s="42">
        <v>6098</v>
      </c>
      <c r="Q4" s="56">
        <f>P4/P7</f>
        <v>0.44481727332409365</v>
      </c>
      <c r="R4" s="42">
        <v>1942</v>
      </c>
      <c r="S4" s="56">
        <f>R4/R7</f>
        <v>0.30164647406026718</v>
      </c>
      <c r="T4" s="118">
        <v>4</v>
      </c>
      <c r="U4" s="56">
        <f>T4/T7</f>
        <v>0.15384615384615385</v>
      </c>
      <c r="V4" s="42">
        <v>8044</v>
      </c>
      <c r="W4" s="20">
        <v>78287</v>
      </c>
      <c r="X4" s="56">
        <f>W4/W7</f>
        <v>0.38797811499539109</v>
      </c>
      <c r="Y4" s="20">
        <v>22274</v>
      </c>
      <c r="Z4" s="56">
        <f>Y4/Y7</f>
        <v>0.25064986215045293</v>
      </c>
      <c r="AA4" s="118">
        <v>190</v>
      </c>
      <c r="AB4" s="56">
        <f>AA4/AA7</f>
        <v>0.28023598820058998</v>
      </c>
      <c r="AC4" s="20">
        <v>100751</v>
      </c>
      <c r="AD4" s="125"/>
    </row>
    <row r="5" spans="1:30" x14ac:dyDescent="0.3">
      <c r="A5" s="19" t="s">
        <v>87</v>
      </c>
      <c r="B5" s="20">
        <v>40585</v>
      </c>
      <c r="C5" s="56">
        <f>B5/B7</f>
        <v>0.38212752335040673</v>
      </c>
      <c r="D5" s="20">
        <v>21796</v>
      </c>
      <c r="E5" s="56">
        <f>D5/D7</f>
        <v>0.31249193536824899</v>
      </c>
      <c r="F5" s="20">
        <v>341</v>
      </c>
      <c r="G5" s="56">
        <f>F5/F7</f>
        <v>0.68200000000000005</v>
      </c>
      <c r="H5" s="20">
        <v>62722</v>
      </c>
      <c r="I5" s="20">
        <v>42326</v>
      </c>
      <c r="J5" s="56">
        <f>I5/I7</f>
        <v>0.51702192634214861</v>
      </c>
      <c r="K5" s="42">
        <v>7643</v>
      </c>
      <c r="L5" s="56">
        <f>K5/K7</f>
        <v>0.6028553399589841</v>
      </c>
      <c r="M5" s="42">
        <v>76</v>
      </c>
      <c r="N5" s="56">
        <f>M5/M7</f>
        <v>0.5</v>
      </c>
      <c r="O5" s="20">
        <v>50045</v>
      </c>
      <c r="P5" s="42">
        <v>5256</v>
      </c>
      <c r="Q5" s="56">
        <f>P5/P7</f>
        <v>0.38339776788970747</v>
      </c>
      <c r="R5" s="42">
        <v>1794</v>
      </c>
      <c r="S5" s="56">
        <f>R5/R7</f>
        <v>0.27865796831314071</v>
      </c>
      <c r="T5" s="42">
        <v>22</v>
      </c>
      <c r="U5" s="56">
        <f>T5/T7</f>
        <v>0.84615384615384615</v>
      </c>
      <c r="V5" s="42">
        <v>7072</v>
      </c>
      <c r="W5" s="20">
        <v>88167</v>
      </c>
      <c r="X5" s="56">
        <f>W5/W7</f>
        <v>0.4369418481331338</v>
      </c>
      <c r="Y5" s="20">
        <v>31233</v>
      </c>
      <c r="Z5" s="56">
        <f>Y5/Y7</f>
        <v>0.35146570640859731</v>
      </c>
      <c r="AA5" s="20">
        <v>439</v>
      </c>
      <c r="AB5" s="56">
        <f>AA5/AA7</f>
        <v>0.64749262536873153</v>
      </c>
      <c r="AC5" s="20">
        <v>119839</v>
      </c>
      <c r="AD5" s="125"/>
    </row>
    <row r="6" spans="1:30" x14ac:dyDescent="0.3">
      <c r="A6" s="19" t="s">
        <v>89</v>
      </c>
      <c r="B6" s="20">
        <f>B7-B5-B4</f>
        <v>26919</v>
      </c>
      <c r="C6" s="56">
        <f>B6/B7</f>
        <v>0.25345548357939141</v>
      </c>
      <c r="D6" s="20">
        <f>D7-D5-D4</f>
        <v>31773</v>
      </c>
      <c r="E6" s="56">
        <f>D6/D7</f>
        <v>0.45553341266541458</v>
      </c>
      <c r="F6" s="20">
        <f>F7-F5-F4</f>
        <v>41</v>
      </c>
      <c r="G6" s="56">
        <f>F6/F7</f>
        <v>8.2000000000000003E-2</v>
      </c>
      <c r="H6" s="20">
        <f>H7-H5-H4</f>
        <v>58733</v>
      </c>
      <c r="I6" s="20">
        <f>I7-I5-I4</f>
        <v>6054</v>
      </c>
      <c r="J6" s="56">
        <f>I6/I7</f>
        <v>7.3951016918096871E-2</v>
      </c>
      <c r="K6" s="20">
        <f>K7-K5-K4</f>
        <v>883</v>
      </c>
      <c r="L6" s="56">
        <f>K6/K7</f>
        <v>6.9648209496766048E-2</v>
      </c>
      <c r="M6" s="20">
        <f>M7-M4-M5</f>
        <v>8</v>
      </c>
      <c r="N6" s="56">
        <f>M6/M7</f>
        <v>5.2631578947368418E-2</v>
      </c>
      <c r="O6" s="42">
        <f>O7-O4-O5</f>
        <v>6945</v>
      </c>
      <c r="P6" s="42">
        <f>P7-P4-P5</f>
        <v>2355</v>
      </c>
      <c r="Q6" s="56">
        <f>P6/P7</f>
        <v>0.17178495878619884</v>
      </c>
      <c r="R6" s="42">
        <f>R7-R4-R5</f>
        <v>2702</v>
      </c>
      <c r="S6" s="56">
        <f>R6/R7</f>
        <v>0.41969555762659211</v>
      </c>
      <c r="T6" s="42">
        <f>T7-T4-T5</f>
        <v>0</v>
      </c>
      <c r="U6" s="56">
        <f>T6/T7</f>
        <v>0</v>
      </c>
      <c r="V6" s="42">
        <f>V7-V4-V5</f>
        <v>5057</v>
      </c>
      <c r="W6" s="20">
        <f>W7-W4-W5</f>
        <v>35328</v>
      </c>
      <c r="X6" s="56">
        <f>W6/W7</f>
        <v>0.17508003687147516</v>
      </c>
      <c r="Y6" s="20">
        <f>Y7-Y4-Y5</f>
        <v>35358</v>
      </c>
      <c r="Z6" s="56">
        <f>Y6/Y7</f>
        <v>0.39788443144094976</v>
      </c>
      <c r="AA6" s="42">
        <f>AA7-AA4-AA5</f>
        <v>49</v>
      </c>
      <c r="AB6" s="56">
        <f>AA6/AA7</f>
        <v>7.2271386430678472E-2</v>
      </c>
      <c r="AC6" s="20">
        <f>AC7-AC4-AC5</f>
        <v>70735</v>
      </c>
      <c r="AD6" s="125"/>
    </row>
    <row r="7" spans="1:30" x14ac:dyDescent="0.3">
      <c r="A7" s="77" t="s">
        <v>116</v>
      </c>
      <c r="B7" s="20">
        <v>106208</v>
      </c>
      <c r="C7" s="56">
        <f>B7/B7</f>
        <v>1</v>
      </c>
      <c r="D7" s="20">
        <v>69749</v>
      </c>
      <c r="E7" s="56">
        <f>D7/D7</f>
        <v>1</v>
      </c>
      <c r="F7" s="20">
        <v>500</v>
      </c>
      <c r="G7" s="56">
        <f>F7/F7</f>
        <v>1</v>
      </c>
      <c r="H7" s="20">
        <v>176457</v>
      </c>
      <c r="I7" s="20">
        <v>81865</v>
      </c>
      <c r="J7" s="56">
        <f>I7/I7</f>
        <v>1</v>
      </c>
      <c r="K7" s="20">
        <v>12678</v>
      </c>
      <c r="L7" s="56">
        <f>K7/K7</f>
        <v>1</v>
      </c>
      <c r="M7" s="20">
        <v>152</v>
      </c>
      <c r="N7" s="56">
        <f>M7/M7</f>
        <v>1</v>
      </c>
      <c r="O7" s="20">
        <v>94695</v>
      </c>
      <c r="P7" s="20">
        <v>13709</v>
      </c>
      <c r="Q7" s="56">
        <f>P7/P7</f>
        <v>1</v>
      </c>
      <c r="R7" s="42">
        <v>6438</v>
      </c>
      <c r="S7" s="56">
        <f>R7/R7</f>
        <v>1</v>
      </c>
      <c r="T7" s="42">
        <v>26</v>
      </c>
      <c r="U7" s="56">
        <f>T7/T7</f>
        <v>1</v>
      </c>
      <c r="V7" s="20">
        <v>20173</v>
      </c>
      <c r="W7" s="20">
        <v>201782</v>
      </c>
      <c r="X7" s="56">
        <f>W7/W7</f>
        <v>1</v>
      </c>
      <c r="Y7" s="20">
        <v>88865</v>
      </c>
      <c r="Z7" s="56">
        <f>Y7/Y7</f>
        <v>1</v>
      </c>
      <c r="AA7" s="20">
        <v>678</v>
      </c>
      <c r="AB7" s="56">
        <f>AA7/AA7</f>
        <v>1</v>
      </c>
      <c r="AC7" s="20">
        <v>291325</v>
      </c>
      <c r="AD7" s="125"/>
    </row>
    <row r="9" spans="1:30" x14ac:dyDescent="0.3"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1" spans="1:30" x14ac:dyDescent="0.3">
      <c r="X11" s="26"/>
    </row>
    <row r="12" spans="1:30" x14ac:dyDescent="0.3">
      <c r="X12" s="26"/>
    </row>
    <row r="13" spans="1:30" x14ac:dyDescent="0.3">
      <c r="F13" s="26"/>
      <c r="X13" s="26"/>
    </row>
    <row r="28" spans="3:5" x14ac:dyDescent="0.3">
      <c r="C28" s="26"/>
      <c r="E28" s="26"/>
    </row>
    <row r="39" spans="4:11" x14ac:dyDescent="0.3">
      <c r="D39" s="26"/>
      <c r="E39" s="26"/>
    </row>
    <row r="42" spans="4:11" x14ac:dyDescent="0.3">
      <c r="E42" s="26"/>
      <c r="K42" s="26"/>
    </row>
    <row r="46" spans="4:11" x14ac:dyDescent="0.3">
      <c r="I46" s="26"/>
      <c r="J46" s="26"/>
      <c r="K46" s="26"/>
    </row>
  </sheetData>
  <mergeCells count="16">
    <mergeCell ref="W2:X2"/>
    <mergeCell ref="Y2:Z2"/>
    <mergeCell ref="B1:H1"/>
    <mergeCell ref="I1:O1"/>
    <mergeCell ref="P1:V1"/>
    <mergeCell ref="W1:AC1"/>
    <mergeCell ref="B2:C2"/>
    <mergeCell ref="D2:E2"/>
    <mergeCell ref="I2:J2"/>
    <mergeCell ref="K2:L2"/>
    <mergeCell ref="P2:Q2"/>
    <mergeCell ref="R2:S2"/>
    <mergeCell ref="F2:G2"/>
    <mergeCell ref="M2:N2"/>
    <mergeCell ref="T2:U2"/>
    <mergeCell ref="AA2:AB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J40"/>
  <sheetViews>
    <sheetView workbookViewId="0">
      <pane xSplit="1" topLeftCell="U1" activePane="topRight" state="frozen"/>
      <selection activeCell="G24" sqref="G24"/>
      <selection pane="topRight" activeCell="AD21" sqref="AD21"/>
    </sheetView>
  </sheetViews>
  <sheetFormatPr defaultColWidth="8.90625" defaultRowHeight="14" x14ac:dyDescent="0.3"/>
  <cols>
    <col min="1" max="1" width="16.90625" style="15" bestFit="1" customWidth="1"/>
    <col min="2" max="2" width="11.08984375" style="15" bestFit="1" customWidth="1"/>
    <col min="3" max="3" width="9.08984375" style="15" bestFit="1" customWidth="1"/>
    <col min="4" max="4" width="10.08984375" style="15" bestFit="1" customWidth="1"/>
    <col min="5" max="5" width="9.08984375" style="15" bestFit="1" customWidth="1"/>
    <col min="6" max="7" width="9.08984375" style="15" customWidth="1"/>
    <col min="8" max="8" width="11.08984375" style="15" bestFit="1" customWidth="1"/>
    <col min="9" max="9" width="10.08984375" style="15" bestFit="1" customWidth="1"/>
    <col min="10" max="10" width="9.08984375" style="15" bestFit="1" customWidth="1"/>
    <col min="11" max="11" width="10.08984375" style="15" bestFit="1" customWidth="1"/>
    <col min="12" max="12" width="9.08984375" style="15" bestFit="1" customWidth="1"/>
    <col min="13" max="14" width="9.08984375" style="15" customWidth="1"/>
    <col min="15" max="15" width="10.08984375" style="15" bestFit="1" customWidth="1"/>
    <col min="16" max="16" width="9" style="15" bestFit="1" customWidth="1"/>
    <col min="17" max="17" width="9.08984375" style="15" bestFit="1" customWidth="1"/>
    <col min="18" max="18" width="9" style="15" bestFit="1" customWidth="1"/>
    <col min="19" max="19" width="9.08984375" style="15" bestFit="1" customWidth="1"/>
    <col min="20" max="21" width="9.08984375" style="15" customWidth="1"/>
    <col min="22" max="22" width="9" style="15" bestFit="1" customWidth="1"/>
    <col min="23" max="23" width="7.90625" style="15" bestFit="1" customWidth="1"/>
    <col min="24" max="24" width="9.08984375" style="15" bestFit="1" customWidth="1"/>
    <col min="25" max="25" width="9" style="15" bestFit="1" customWidth="1"/>
    <col min="26" max="26" width="9.08984375" style="15" bestFit="1" customWidth="1"/>
    <col min="27" max="28" width="9.08984375" style="15" customWidth="1"/>
    <col min="29" max="29" width="9" style="15" bestFit="1" customWidth="1"/>
    <col min="30" max="30" width="11.08984375" style="15" bestFit="1" customWidth="1"/>
    <col min="31" max="31" width="9.08984375" style="15" bestFit="1" customWidth="1"/>
    <col min="32" max="32" width="10.08984375" style="15" bestFit="1" customWidth="1"/>
    <col min="33" max="33" width="9.08984375" style="15" bestFit="1" customWidth="1"/>
    <col min="34" max="35" width="9.08984375" style="15" customWidth="1"/>
    <col min="36" max="36" width="11.08984375" style="15" bestFit="1" customWidth="1"/>
    <col min="37" max="16384" width="8.90625" style="15"/>
  </cols>
  <sheetData>
    <row r="1" spans="1:36" ht="14.5" x14ac:dyDescent="0.35">
      <c r="A1"/>
      <c r="B1" s="151" t="s">
        <v>0</v>
      </c>
      <c r="C1" s="151"/>
      <c r="D1" s="151"/>
      <c r="E1" s="151"/>
      <c r="F1" s="151"/>
      <c r="G1" s="151"/>
      <c r="H1" s="151"/>
      <c r="I1" s="151" t="s">
        <v>1</v>
      </c>
      <c r="J1" s="151"/>
      <c r="K1" s="151"/>
      <c r="L1" s="151"/>
      <c r="M1" s="151"/>
      <c r="N1" s="151"/>
      <c r="O1" s="151"/>
      <c r="P1" s="151" t="s">
        <v>2</v>
      </c>
      <c r="Q1" s="151"/>
      <c r="R1" s="151"/>
      <c r="S1" s="151"/>
      <c r="T1" s="151"/>
      <c r="U1" s="151"/>
      <c r="V1" s="151"/>
      <c r="W1" s="151" t="s">
        <v>3</v>
      </c>
      <c r="X1" s="151"/>
      <c r="Y1" s="151"/>
      <c r="Z1" s="151"/>
      <c r="AA1" s="151"/>
      <c r="AB1" s="151"/>
      <c r="AC1" s="151"/>
      <c r="AD1" s="151" t="s">
        <v>4</v>
      </c>
      <c r="AE1" s="151"/>
      <c r="AF1" s="151"/>
      <c r="AG1" s="151"/>
      <c r="AH1" s="151"/>
      <c r="AI1" s="151"/>
      <c r="AJ1" s="151"/>
    </row>
    <row r="2" spans="1:36" ht="14.5" x14ac:dyDescent="0.35">
      <c r="A2"/>
      <c r="B2" s="151" t="s">
        <v>159</v>
      </c>
      <c r="C2" s="151"/>
      <c r="D2" s="151" t="s">
        <v>158</v>
      </c>
      <c r="E2" s="151"/>
      <c r="F2" s="161" t="s">
        <v>150</v>
      </c>
      <c r="G2" s="163"/>
      <c r="H2" s="28" t="s">
        <v>4</v>
      </c>
      <c r="I2" s="151" t="s">
        <v>159</v>
      </c>
      <c r="J2" s="151"/>
      <c r="K2" s="151" t="s">
        <v>158</v>
      </c>
      <c r="L2" s="151"/>
      <c r="M2" s="161" t="s">
        <v>150</v>
      </c>
      <c r="N2" s="163"/>
      <c r="O2" s="28" t="s">
        <v>4</v>
      </c>
      <c r="P2" s="151" t="s">
        <v>159</v>
      </c>
      <c r="Q2" s="151"/>
      <c r="R2" s="151" t="s">
        <v>158</v>
      </c>
      <c r="S2" s="151"/>
      <c r="T2" s="161" t="s">
        <v>150</v>
      </c>
      <c r="U2" s="163"/>
      <c r="V2" s="28" t="s">
        <v>4</v>
      </c>
      <c r="W2" s="151" t="s">
        <v>159</v>
      </c>
      <c r="X2" s="151"/>
      <c r="Y2" s="151" t="s">
        <v>158</v>
      </c>
      <c r="Z2" s="151"/>
      <c r="AA2" s="161" t="s">
        <v>150</v>
      </c>
      <c r="AB2" s="163"/>
      <c r="AC2" s="28" t="s">
        <v>4</v>
      </c>
      <c r="AD2" s="151" t="s">
        <v>159</v>
      </c>
      <c r="AE2" s="151"/>
      <c r="AF2" s="151" t="s">
        <v>158</v>
      </c>
      <c r="AG2" s="151"/>
      <c r="AH2" s="161" t="s">
        <v>150</v>
      </c>
      <c r="AI2" s="163"/>
      <c r="AJ2" s="28" t="s">
        <v>4</v>
      </c>
    </row>
    <row r="3" spans="1:36" ht="14.5" x14ac:dyDescent="0.35">
      <c r="A3"/>
      <c r="B3" s="31" t="s">
        <v>33</v>
      </c>
      <c r="C3" s="31" t="s">
        <v>56</v>
      </c>
      <c r="D3" s="31" t="s">
        <v>33</v>
      </c>
      <c r="E3" s="31" t="s">
        <v>56</v>
      </c>
      <c r="F3" s="31" t="s">
        <v>33</v>
      </c>
      <c r="G3" s="31" t="s">
        <v>56</v>
      </c>
      <c r="H3" s="31" t="s">
        <v>33</v>
      </c>
      <c r="I3" s="31" t="s">
        <v>33</v>
      </c>
      <c r="J3" s="31" t="s">
        <v>56</v>
      </c>
      <c r="K3" s="31" t="s">
        <v>33</v>
      </c>
      <c r="L3" s="31" t="s">
        <v>56</v>
      </c>
      <c r="M3" s="31" t="s">
        <v>33</v>
      </c>
      <c r="N3" s="31" t="s">
        <v>56</v>
      </c>
      <c r="O3" s="31" t="s">
        <v>33</v>
      </c>
      <c r="P3" s="31" t="s">
        <v>33</v>
      </c>
      <c r="Q3" s="31" t="s">
        <v>56</v>
      </c>
      <c r="R3" s="31" t="s">
        <v>33</v>
      </c>
      <c r="S3" s="31" t="s">
        <v>56</v>
      </c>
      <c r="T3" s="31" t="s">
        <v>33</v>
      </c>
      <c r="U3" s="31" t="s">
        <v>56</v>
      </c>
      <c r="V3" s="31" t="s">
        <v>33</v>
      </c>
      <c r="W3" s="31" t="s">
        <v>33</v>
      </c>
      <c r="X3" s="31" t="s">
        <v>56</v>
      </c>
      <c r="Y3" s="31" t="s">
        <v>33</v>
      </c>
      <c r="Z3" s="31" t="s">
        <v>56</v>
      </c>
      <c r="AA3" s="31" t="s">
        <v>33</v>
      </c>
      <c r="AB3" s="31" t="s">
        <v>56</v>
      </c>
      <c r="AC3" s="31" t="s">
        <v>33</v>
      </c>
      <c r="AD3" s="31" t="s">
        <v>33</v>
      </c>
      <c r="AE3" s="31" t="s">
        <v>56</v>
      </c>
      <c r="AF3" s="31" t="s">
        <v>33</v>
      </c>
      <c r="AG3" s="31" t="s">
        <v>56</v>
      </c>
      <c r="AH3" s="31" t="s">
        <v>33</v>
      </c>
      <c r="AI3" s="31" t="s">
        <v>56</v>
      </c>
      <c r="AJ3" s="31" t="s">
        <v>33</v>
      </c>
    </row>
    <row r="4" spans="1:36" x14ac:dyDescent="0.3">
      <c r="A4" s="19" t="s">
        <v>88</v>
      </c>
      <c r="B4" s="17">
        <v>50476.04</v>
      </c>
      <c r="C4" s="56">
        <f>B4/B7</f>
        <v>0.37927174412717601</v>
      </c>
      <c r="D4" s="17">
        <v>15853.24</v>
      </c>
      <c r="E4" s="56">
        <f>D4/D7</f>
        <v>0.24169969347765269</v>
      </c>
      <c r="F4" s="17">
        <v>117.77</v>
      </c>
      <c r="G4" s="56">
        <f>F4/F7</f>
        <v>0.54596448936071573</v>
      </c>
      <c r="H4" s="17">
        <v>66447.05</v>
      </c>
      <c r="I4" s="39">
        <v>7630.28</v>
      </c>
      <c r="J4" s="56">
        <f>I4/I7</f>
        <v>0.32387316013475681</v>
      </c>
      <c r="K4" s="39">
        <v>2536.56</v>
      </c>
      <c r="L4" s="56">
        <f>K4/K7</f>
        <v>0.24343396440084414</v>
      </c>
      <c r="M4" s="39">
        <v>39.520000000000003</v>
      </c>
      <c r="N4" s="56">
        <f>M4/M7</f>
        <v>0.10605694656898265</v>
      </c>
      <c r="O4" s="17">
        <v>10206.36</v>
      </c>
      <c r="P4" s="39">
        <v>2047.06</v>
      </c>
      <c r="Q4" s="56">
        <f>P4/P7</f>
        <v>0.41473470520662176</v>
      </c>
      <c r="R4" s="17">
        <v>745.89</v>
      </c>
      <c r="S4" s="56">
        <f>R4/R7</f>
        <v>0.33837032063728245</v>
      </c>
      <c r="T4" s="17">
        <v>1.46</v>
      </c>
      <c r="U4" s="56">
        <f>T4/T7</f>
        <v>0.13012477718360071</v>
      </c>
      <c r="V4" s="39">
        <v>2794.41</v>
      </c>
      <c r="W4" s="17">
        <v>109</v>
      </c>
      <c r="X4" s="56">
        <f>W4/W7</f>
        <v>0.14264961851042388</v>
      </c>
      <c r="Y4" s="17">
        <v>106.35</v>
      </c>
      <c r="Z4" s="56">
        <f>Y4/Y7</f>
        <v>8.9497601615753597E-2</v>
      </c>
      <c r="AA4" s="118">
        <v>0</v>
      </c>
      <c r="AB4" s="56">
        <f>AA4/AA7</f>
        <v>0</v>
      </c>
      <c r="AC4" s="17">
        <v>215.35</v>
      </c>
      <c r="AD4" s="17">
        <v>60262.38</v>
      </c>
      <c r="AE4" s="56">
        <f>AD4/AD7</f>
        <v>0.37119685314373024</v>
      </c>
      <c r="AF4" s="17">
        <v>19242.04</v>
      </c>
      <c r="AG4" s="56">
        <f>AF4/AF7</f>
        <v>0.24233324542757839</v>
      </c>
      <c r="AH4" s="17">
        <v>158.75</v>
      </c>
      <c r="AI4" s="56">
        <f>AH4/AH7</f>
        <v>0.26433661915545492</v>
      </c>
      <c r="AJ4" s="17">
        <v>79663.17</v>
      </c>
    </row>
    <row r="5" spans="1:36" x14ac:dyDescent="0.3">
      <c r="A5" s="19" t="s">
        <v>87</v>
      </c>
      <c r="B5" s="17">
        <v>55722.53</v>
      </c>
      <c r="C5" s="56">
        <f>B5/B7</f>
        <v>0.41869332737431242</v>
      </c>
      <c r="D5" s="17">
        <v>20168.39</v>
      </c>
      <c r="E5" s="56">
        <f>D5/D7</f>
        <v>0.30748879604028928</v>
      </c>
      <c r="F5" s="17">
        <v>57.1</v>
      </c>
      <c r="G5" s="56">
        <f>F5/F7</f>
        <v>0.26470724583932131</v>
      </c>
      <c r="H5" s="17">
        <v>75948.02</v>
      </c>
      <c r="I5" s="17">
        <v>12807.14</v>
      </c>
      <c r="J5" s="56">
        <f>I5/I7</f>
        <v>0.54360900308877913</v>
      </c>
      <c r="K5" s="39">
        <v>6189.5</v>
      </c>
      <c r="L5" s="56">
        <f>K5/K7</f>
        <v>0.59400704996492293</v>
      </c>
      <c r="M5" s="39">
        <v>327.81</v>
      </c>
      <c r="N5" s="56">
        <f>M5/M7</f>
        <v>0.87971982932131065</v>
      </c>
      <c r="O5" s="17">
        <v>19324.45</v>
      </c>
      <c r="P5" s="39">
        <v>2322.4299999999998</v>
      </c>
      <c r="Q5" s="56">
        <f>P5/P7</f>
        <v>0.4705247141818093</v>
      </c>
      <c r="R5" s="19">
        <v>916.36</v>
      </c>
      <c r="S5" s="56">
        <f>R5/R7</f>
        <v>0.41570342412310146</v>
      </c>
      <c r="T5" s="19">
        <v>9.76</v>
      </c>
      <c r="U5" s="56">
        <f>T5/T7</f>
        <v>0.86987522281639917</v>
      </c>
      <c r="V5" s="39">
        <v>3248.55</v>
      </c>
      <c r="W5" s="19">
        <v>199.16</v>
      </c>
      <c r="X5" s="56">
        <f>W5/W7</f>
        <v>0.26064310112418371</v>
      </c>
      <c r="Y5" s="19">
        <v>246.75</v>
      </c>
      <c r="Z5" s="56">
        <f>Y5/Y7</f>
        <v>0.20764958343852563</v>
      </c>
      <c r="AA5" s="39">
        <v>1</v>
      </c>
      <c r="AB5" s="56">
        <f>AA5/AA7</f>
        <v>1</v>
      </c>
      <c r="AC5" s="19">
        <v>446.91</v>
      </c>
      <c r="AD5" s="17">
        <v>71051.259999999995</v>
      </c>
      <c r="AE5" s="56">
        <f>AD5/AD7</f>
        <v>0.43765287935685571</v>
      </c>
      <c r="AF5" s="17">
        <v>27521</v>
      </c>
      <c r="AG5" s="56">
        <f>AF5/AF7</f>
        <v>0.3465980346892733</v>
      </c>
      <c r="AH5" s="17">
        <v>395.67</v>
      </c>
      <c r="AI5" s="56">
        <f>AH5/AH7</f>
        <v>0.65883508725189832</v>
      </c>
      <c r="AJ5" s="17">
        <v>98967.93</v>
      </c>
    </row>
    <row r="6" spans="1:36" x14ac:dyDescent="0.3">
      <c r="A6" s="19" t="s">
        <v>89</v>
      </c>
      <c r="B6" s="17">
        <f>B7-B4-B5</f>
        <v>26888.169999999984</v>
      </c>
      <c r="C6" s="56">
        <f>B6/B7</f>
        <v>0.20203492849851146</v>
      </c>
      <c r="D6" s="17">
        <f>D7-D4-D5</f>
        <v>29569.019999999997</v>
      </c>
      <c r="E6" s="56">
        <f>D6/D7</f>
        <v>0.45081151048205803</v>
      </c>
      <c r="F6" s="17">
        <f>F7-F4-F5</f>
        <v>40.840000000000011</v>
      </c>
      <c r="G6" s="56">
        <f>F6/F7</f>
        <v>0.18932826479996295</v>
      </c>
      <c r="H6" s="17">
        <f>H7-H4-H5</f>
        <v>56498.029999999984</v>
      </c>
      <c r="I6" s="17">
        <f>I7-I4-I5</f>
        <v>3122.0500000000029</v>
      </c>
      <c r="J6" s="56">
        <f>I6/I7</f>
        <v>0.13251783677646412</v>
      </c>
      <c r="K6" s="17">
        <f>K7-K4-K5</f>
        <v>1693.8500000000004</v>
      </c>
      <c r="L6" s="56">
        <f>K6/K7</f>
        <v>0.16255898563423296</v>
      </c>
      <c r="M6" s="17">
        <f>M7-M4-M5</f>
        <v>5.3000000000000114</v>
      </c>
      <c r="N6" s="56">
        <f>M6/M7</f>
        <v>1.422322410970671E-2</v>
      </c>
      <c r="O6" s="17">
        <f>O7-O4-O5</f>
        <v>4821.2000000000007</v>
      </c>
      <c r="P6" s="17">
        <f>P7-P4-P5</f>
        <v>566.34000000000015</v>
      </c>
      <c r="Q6" s="56">
        <f>P6/P7</f>
        <v>0.1147405806115689</v>
      </c>
      <c r="R6" s="17">
        <f>R7-R4-R5</f>
        <v>542.11000000000024</v>
      </c>
      <c r="S6" s="56">
        <f>R6/R7</f>
        <v>0.24592625523961612</v>
      </c>
      <c r="T6" s="17">
        <f>T7-T4-T5</f>
        <v>0</v>
      </c>
      <c r="U6" s="56">
        <f>T6/T7</f>
        <v>0</v>
      </c>
      <c r="V6" s="17">
        <f>V7-V4-V5</f>
        <v>1108.4499999999998</v>
      </c>
      <c r="W6" s="17">
        <f>W7-W4-W5</f>
        <v>455.95000000000005</v>
      </c>
      <c r="X6" s="56">
        <f>W6/W7</f>
        <v>0.59670728036539245</v>
      </c>
      <c r="Y6" s="17">
        <f>Y7-Y4-Y5</f>
        <v>835.2</v>
      </c>
      <c r="Z6" s="56">
        <f>Y6/Y7</f>
        <v>0.70285281494572083</v>
      </c>
      <c r="AA6" s="118">
        <v>0</v>
      </c>
      <c r="AB6" s="56">
        <f>AA6/AA7</f>
        <v>0</v>
      </c>
      <c r="AC6" s="39">
        <f>AC7-AC4-AC5</f>
        <v>1291.1500000000001</v>
      </c>
      <c r="AD6" s="17">
        <f>AD7-AD4-AD5</f>
        <v>31032.509999999995</v>
      </c>
      <c r="AE6" s="56">
        <f>AD6/AD7</f>
        <v>0.19115026749941402</v>
      </c>
      <c r="AF6" s="17">
        <f>AF7-AF4-AF5</f>
        <v>32640.18</v>
      </c>
      <c r="AG6" s="56">
        <f>AF6/AF7</f>
        <v>0.4110687198831483</v>
      </c>
      <c r="AH6" s="17">
        <f>AH7-AH4-AH5</f>
        <v>46.13999999999993</v>
      </c>
      <c r="AI6" s="56">
        <f>AH6/AH7</f>
        <v>7.6828293592646757E-2</v>
      </c>
      <c r="AJ6" s="17">
        <f>AJ7-AJ4-AJ5</f>
        <v>63718.830000000016</v>
      </c>
    </row>
    <row r="7" spans="1:36" x14ac:dyDescent="0.3">
      <c r="A7" s="77" t="s">
        <v>116</v>
      </c>
      <c r="B7" s="17">
        <v>133086.74</v>
      </c>
      <c r="C7" s="56">
        <f>B7/B7</f>
        <v>1</v>
      </c>
      <c r="D7" s="17">
        <v>65590.649999999994</v>
      </c>
      <c r="E7" s="56">
        <f>D7/D7</f>
        <v>1</v>
      </c>
      <c r="F7" s="17">
        <v>215.71</v>
      </c>
      <c r="G7" s="56">
        <f>F7/F7</f>
        <v>1</v>
      </c>
      <c r="H7" s="17">
        <v>198893.1</v>
      </c>
      <c r="I7" s="17">
        <v>23559.47</v>
      </c>
      <c r="J7" s="56">
        <f>I7/I7</f>
        <v>1</v>
      </c>
      <c r="K7" s="17">
        <v>10419.91</v>
      </c>
      <c r="L7" s="56">
        <f>K7/K7</f>
        <v>1</v>
      </c>
      <c r="M7" s="17">
        <v>372.63</v>
      </c>
      <c r="N7" s="56">
        <f>M7/M7</f>
        <v>1</v>
      </c>
      <c r="O7" s="17">
        <v>34352.01</v>
      </c>
      <c r="P7" s="39">
        <v>4935.83</v>
      </c>
      <c r="Q7" s="56">
        <f>P7/P7</f>
        <v>1</v>
      </c>
      <c r="R7" s="39">
        <v>2204.36</v>
      </c>
      <c r="S7" s="56">
        <f>R7/R7</f>
        <v>1</v>
      </c>
      <c r="T7" s="39">
        <v>11.22</v>
      </c>
      <c r="U7" s="56">
        <f>T7/T7</f>
        <v>1</v>
      </c>
      <c r="V7" s="39">
        <v>7151.41</v>
      </c>
      <c r="W7" s="17">
        <v>764.11</v>
      </c>
      <c r="X7" s="56">
        <f>W7/W7</f>
        <v>1</v>
      </c>
      <c r="Y7" s="39">
        <v>1188.3</v>
      </c>
      <c r="Z7" s="56">
        <f>Y7/Y7</f>
        <v>1</v>
      </c>
      <c r="AA7" s="39">
        <v>1</v>
      </c>
      <c r="AB7" s="56">
        <f>AA7/AA7</f>
        <v>1</v>
      </c>
      <c r="AC7" s="39">
        <v>1953.41</v>
      </c>
      <c r="AD7" s="17">
        <v>162346.15</v>
      </c>
      <c r="AE7" s="56">
        <f>AD7/AD7</f>
        <v>1</v>
      </c>
      <c r="AF7" s="17">
        <v>79403.22</v>
      </c>
      <c r="AG7" s="56">
        <f>AF7/AF7</f>
        <v>1</v>
      </c>
      <c r="AH7" s="17">
        <v>600.55999999999995</v>
      </c>
      <c r="AI7" s="56">
        <f>AH7/AH7</f>
        <v>1</v>
      </c>
      <c r="AJ7" s="17">
        <v>242349.93</v>
      </c>
    </row>
    <row r="8" spans="1:36" x14ac:dyDescent="0.3">
      <c r="R8" s="57"/>
    </row>
    <row r="9" spans="1:36" x14ac:dyDescent="0.3">
      <c r="B9" s="22"/>
    </row>
    <row r="10" spans="1:36" x14ac:dyDescent="0.3">
      <c r="B10" s="22"/>
    </row>
    <row r="11" spans="1:36" x14ac:dyDescent="0.3">
      <c r="B11" s="22"/>
    </row>
    <row r="12" spans="1:36" x14ac:dyDescent="0.3">
      <c r="B12" s="22"/>
    </row>
    <row r="13" spans="1:36" x14ac:dyDescent="0.3">
      <c r="D13" s="22"/>
      <c r="E13" s="22"/>
    </row>
    <row r="14" spans="1:36" x14ac:dyDescent="0.3">
      <c r="C14" s="22"/>
      <c r="D14" s="22"/>
      <c r="E14" s="22"/>
    </row>
    <row r="15" spans="1:36" x14ac:dyDescent="0.3">
      <c r="C15" s="22"/>
      <c r="D15" s="22"/>
      <c r="E15" s="22"/>
    </row>
    <row r="17" spans="3:5" x14ac:dyDescent="0.3">
      <c r="D17" s="22"/>
      <c r="E17" s="22"/>
    </row>
    <row r="18" spans="3:5" x14ac:dyDescent="0.3">
      <c r="C18" s="22"/>
      <c r="D18" s="22"/>
      <c r="E18" s="22"/>
    </row>
    <row r="19" spans="3:5" x14ac:dyDescent="0.3">
      <c r="C19" s="22"/>
      <c r="E19" s="22"/>
    </row>
    <row r="21" spans="3:5" x14ac:dyDescent="0.3">
      <c r="E21" s="22"/>
    </row>
    <row r="22" spans="3:5" x14ac:dyDescent="0.3">
      <c r="C22" s="22"/>
      <c r="E22" s="22"/>
    </row>
    <row r="26" spans="3:5" x14ac:dyDescent="0.3">
      <c r="C26" s="22"/>
      <c r="D26" s="22"/>
      <c r="E26" s="22"/>
    </row>
    <row r="35" spans="3:5" x14ac:dyDescent="0.3">
      <c r="C35" s="22"/>
      <c r="D35" s="22"/>
      <c r="E35" s="22"/>
    </row>
    <row r="37" spans="3:5" x14ac:dyDescent="0.3">
      <c r="D37" s="22"/>
      <c r="E37" s="22"/>
    </row>
    <row r="40" spans="3:5" x14ac:dyDescent="0.3">
      <c r="C40" s="22"/>
      <c r="D40" s="22"/>
      <c r="E40" s="22"/>
    </row>
  </sheetData>
  <mergeCells count="20">
    <mergeCell ref="B1:H1"/>
    <mergeCell ref="I1:O1"/>
    <mergeCell ref="P1:V1"/>
    <mergeCell ref="W1:AC1"/>
    <mergeCell ref="F2:G2"/>
    <mergeCell ref="M2:N2"/>
    <mergeCell ref="B2:C2"/>
    <mergeCell ref="D2:E2"/>
    <mergeCell ref="I2:J2"/>
    <mergeCell ref="K2:L2"/>
    <mergeCell ref="P2:Q2"/>
    <mergeCell ref="T2:U2"/>
    <mergeCell ref="AA2:AB2"/>
    <mergeCell ref="AH2:AI2"/>
    <mergeCell ref="AF2:AG2"/>
    <mergeCell ref="AD1:AJ1"/>
    <mergeCell ref="R2:S2"/>
    <mergeCell ref="W2:X2"/>
    <mergeCell ref="Y2:Z2"/>
    <mergeCell ref="AD2:A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zoomScale="145" zoomScaleNormal="145" workbookViewId="0">
      <selection activeCell="C10" sqref="C10"/>
    </sheetView>
  </sheetViews>
  <sheetFormatPr defaultRowHeight="14.5" x14ac:dyDescent="0.35"/>
  <cols>
    <col min="1" max="1" width="82.36328125" customWidth="1"/>
    <col min="2" max="2" width="14.54296875" bestFit="1" customWidth="1"/>
  </cols>
  <sheetData>
    <row r="1" spans="1:3" x14ac:dyDescent="0.35">
      <c r="A1" s="32" t="s">
        <v>77</v>
      </c>
      <c r="B1" s="30" t="s">
        <v>97</v>
      </c>
      <c r="C1" s="15"/>
    </row>
    <row r="2" spans="1:3" x14ac:dyDescent="0.35">
      <c r="A2" s="19" t="s">
        <v>190</v>
      </c>
      <c r="B2" s="58">
        <v>4.9299999999999997E-2</v>
      </c>
      <c r="C2" s="15"/>
    </row>
    <row r="3" spans="1:3" x14ac:dyDescent="0.35">
      <c r="A3" s="19" t="s">
        <v>191</v>
      </c>
      <c r="B3" s="58">
        <v>7.1900000000000006E-2</v>
      </c>
      <c r="C3" s="15"/>
    </row>
    <row r="4" spans="1:3" x14ac:dyDescent="0.35">
      <c r="A4" s="19" t="s">
        <v>64</v>
      </c>
      <c r="B4" s="58">
        <v>3.3799999999999997E-2</v>
      </c>
      <c r="C4" s="15"/>
    </row>
    <row r="5" spans="1:3" x14ac:dyDescent="0.35">
      <c r="A5" s="19" t="s">
        <v>66</v>
      </c>
      <c r="B5" s="58">
        <v>2.5000000000000001E-2</v>
      </c>
      <c r="C5" s="15"/>
    </row>
    <row r="6" spans="1:3" x14ac:dyDescent="0.35">
      <c r="A6" s="19"/>
      <c r="B6" s="58"/>
      <c r="C6" s="15"/>
    </row>
    <row r="7" spans="1:3" x14ac:dyDescent="0.35">
      <c r="A7" s="28" t="s">
        <v>76</v>
      </c>
      <c r="B7" s="30" t="s">
        <v>91</v>
      </c>
      <c r="C7" s="15"/>
    </row>
    <row r="8" spans="1:3" x14ac:dyDescent="0.35">
      <c r="A8" s="77" t="s">
        <v>159</v>
      </c>
      <c r="B8" s="62">
        <v>0.69259999999999999</v>
      </c>
      <c r="C8" s="15"/>
    </row>
    <row r="9" spans="1:3" x14ac:dyDescent="0.35">
      <c r="A9" s="19" t="s">
        <v>158</v>
      </c>
      <c r="B9" s="62">
        <v>0.30499999999999999</v>
      </c>
      <c r="C9" s="15"/>
    </row>
    <row r="10" spans="1:3" x14ac:dyDescent="0.35">
      <c r="A10" s="19" t="s">
        <v>150</v>
      </c>
      <c r="B10" s="62">
        <v>2.3E-3</v>
      </c>
      <c r="C10" s="15"/>
    </row>
    <row r="11" spans="1:3" x14ac:dyDescent="0.35">
      <c r="A11" s="15"/>
      <c r="B11" s="15"/>
      <c r="C11" s="15"/>
    </row>
    <row r="12" spans="1:3" x14ac:dyDescent="0.35">
      <c r="A12" s="28" t="s">
        <v>78</v>
      </c>
      <c r="B12" s="30" t="s">
        <v>33</v>
      </c>
      <c r="C12" s="30" t="s">
        <v>56</v>
      </c>
    </row>
    <row r="13" spans="1:3" x14ac:dyDescent="0.35">
      <c r="A13" s="19" t="s">
        <v>182</v>
      </c>
      <c r="B13" s="17">
        <v>86662.6</v>
      </c>
      <c r="C13" s="119">
        <v>0.36</v>
      </c>
    </row>
    <row r="14" spans="1:3" x14ac:dyDescent="0.35">
      <c r="A14" s="19" t="s">
        <v>70</v>
      </c>
      <c r="B14" s="17">
        <v>155687.32999999999</v>
      </c>
      <c r="C14" s="119">
        <v>0.64</v>
      </c>
    </row>
    <row r="17" spans="1:2" x14ac:dyDescent="0.35">
      <c r="B17" s="68"/>
    </row>
    <row r="18" spans="1:2" x14ac:dyDescent="0.35">
      <c r="A18" s="15" t="s">
        <v>183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5"/>
  <sheetViews>
    <sheetView topLeftCell="A26" zoomScale="98" zoomScaleNormal="98" workbookViewId="0">
      <selection activeCell="H38" sqref="H38"/>
    </sheetView>
  </sheetViews>
  <sheetFormatPr defaultColWidth="8.90625" defaultRowHeight="14" x14ac:dyDescent="0.3"/>
  <cols>
    <col min="1" max="1" width="59.90625" style="78" bestFit="1" customWidth="1"/>
    <col min="2" max="3" width="12.26953125" style="78" bestFit="1" customWidth="1"/>
    <col min="4" max="4" width="11.26953125" style="78" customWidth="1"/>
    <col min="5" max="5" width="13.08984375" style="78" bestFit="1" customWidth="1"/>
    <col min="6" max="6" width="2.1796875" style="78" customWidth="1"/>
    <col min="7" max="7" width="4.81640625" style="78" customWidth="1"/>
    <col min="8" max="9" width="8.90625" style="78"/>
    <col min="10" max="10" width="19.81640625" style="78" customWidth="1"/>
    <col min="11" max="16384" width="8.90625" style="78"/>
  </cols>
  <sheetData>
    <row r="1" spans="1:11" x14ac:dyDescent="0.3">
      <c r="A1" s="80" t="s">
        <v>73</v>
      </c>
    </row>
    <row r="3" spans="1:11" s="83" customFormat="1" ht="28" x14ac:dyDescent="0.35">
      <c r="A3" s="81" t="s">
        <v>35</v>
      </c>
      <c r="B3" s="82" t="s">
        <v>186</v>
      </c>
      <c r="C3" s="82" t="s">
        <v>206</v>
      </c>
      <c r="D3" s="82" t="s">
        <v>172</v>
      </c>
      <c r="E3" s="82" t="s">
        <v>173</v>
      </c>
      <c r="G3" s="84"/>
    </row>
    <row r="4" spans="1:11" ht="14.5" x14ac:dyDescent="0.35">
      <c r="A4" s="77" t="s">
        <v>5</v>
      </c>
      <c r="B4" s="77">
        <v>2040.05</v>
      </c>
      <c r="C4" s="77">
        <v>2060.1799999999998</v>
      </c>
      <c r="D4" s="77">
        <f t="shared" ref="D4:D18" si="0">C4-B4</f>
        <v>20.129999999999882</v>
      </c>
      <c r="E4" s="85">
        <f t="shared" ref="E4:E17" si="1">D4/B4</f>
        <v>9.8674052106565435E-3</v>
      </c>
      <c r="G4" s="84"/>
      <c r="J4" s="91"/>
      <c r="K4" s="91"/>
    </row>
    <row r="5" spans="1:11" ht="14.5" x14ac:dyDescent="0.35">
      <c r="A5" s="77" t="s">
        <v>171</v>
      </c>
      <c r="B5" s="77">
        <v>5094.49</v>
      </c>
      <c r="C5" s="77">
        <v>5182.47</v>
      </c>
      <c r="D5" s="77">
        <f t="shared" si="0"/>
        <v>87.980000000000473</v>
      </c>
      <c r="E5" s="85">
        <f t="shared" si="1"/>
        <v>1.7269638374008089E-2</v>
      </c>
      <c r="G5" s="84"/>
      <c r="J5" s="91"/>
      <c r="K5" s="91"/>
    </row>
    <row r="6" spans="1:11" ht="14.5" x14ac:dyDescent="0.35">
      <c r="A6" s="77" t="s">
        <v>151</v>
      </c>
      <c r="B6" s="77">
        <v>3322.22</v>
      </c>
      <c r="C6" s="77">
        <v>3337.17</v>
      </c>
      <c r="D6" s="77">
        <f t="shared" si="0"/>
        <v>14.950000000000273</v>
      </c>
      <c r="E6" s="85">
        <f t="shared" si="1"/>
        <v>4.5000030100355408E-3</v>
      </c>
      <c r="G6" s="84"/>
      <c r="J6" s="91"/>
      <c r="K6" s="91"/>
    </row>
    <row r="7" spans="1:11" ht="14.5" x14ac:dyDescent="0.35">
      <c r="A7" s="77" t="s">
        <v>6</v>
      </c>
      <c r="B7" s="113">
        <v>75219.69</v>
      </c>
      <c r="C7" s="113">
        <v>75371.16</v>
      </c>
      <c r="D7" s="77">
        <f t="shared" si="0"/>
        <v>151.47000000000116</v>
      </c>
      <c r="E7" s="85">
        <f t="shared" si="1"/>
        <v>2.0137014656667843E-3</v>
      </c>
      <c r="G7" s="84"/>
      <c r="J7" s="91"/>
      <c r="K7" s="91"/>
    </row>
    <row r="8" spans="1:11" ht="14.5" x14ac:dyDescent="0.35">
      <c r="A8" s="77" t="s">
        <v>7</v>
      </c>
      <c r="B8" s="77">
        <v>565.54</v>
      </c>
      <c r="C8" s="77">
        <v>546.4</v>
      </c>
      <c r="D8" s="77">
        <f t="shared" si="0"/>
        <v>-19.139999999999986</v>
      </c>
      <c r="E8" s="85">
        <f t="shared" si="1"/>
        <v>-3.3843759946246041E-2</v>
      </c>
      <c r="G8" s="84"/>
    </row>
    <row r="9" spans="1:11" ht="14.5" x14ac:dyDescent="0.35">
      <c r="A9" s="77" t="s">
        <v>152</v>
      </c>
      <c r="B9" s="77">
        <v>2069.98</v>
      </c>
      <c r="C9" s="77">
        <v>2157.3000000000002</v>
      </c>
      <c r="D9" s="77">
        <f t="shared" si="0"/>
        <v>87.320000000000164</v>
      </c>
      <c r="E9" s="85">
        <f t="shared" si="1"/>
        <v>4.2183982453936834E-2</v>
      </c>
      <c r="G9" s="84"/>
      <c r="J9" s="91"/>
      <c r="K9" s="91"/>
    </row>
    <row r="10" spans="1:11" ht="14.5" x14ac:dyDescent="0.35">
      <c r="A10" s="77" t="s">
        <v>8</v>
      </c>
      <c r="B10" s="77">
        <v>2724.64</v>
      </c>
      <c r="C10" s="77">
        <v>2787.73</v>
      </c>
      <c r="D10" s="77">
        <f t="shared" si="0"/>
        <v>63.090000000000146</v>
      </c>
      <c r="E10" s="85">
        <f t="shared" si="1"/>
        <v>2.3155352633742493E-2</v>
      </c>
      <c r="G10" s="84"/>
      <c r="J10" s="91"/>
      <c r="K10" s="91"/>
    </row>
    <row r="11" spans="1:11" ht="14.5" x14ac:dyDescent="0.35">
      <c r="A11" s="77" t="s">
        <v>9</v>
      </c>
      <c r="B11" s="77">
        <v>3467.23</v>
      </c>
      <c r="C11" s="77">
        <v>3563.7</v>
      </c>
      <c r="D11" s="77">
        <f t="shared" si="0"/>
        <v>96.4699999999998</v>
      </c>
      <c r="E11" s="85">
        <f t="shared" si="1"/>
        <v>2.7823363318845246E-2</v>
      </c>
      <c r="G11" s="84"/>
      <c r="J11" s="91"/>
      <c r="K11" s="91"/>
    </row>
    <row r="12" spans="1:11" ht="14.5" x14ac:dyDescent="0.35">
      <c r="A12" s="77" t="s">
        <v>155</v>
      </c>
      <c r="B12" s="77">
        <v>555.97</v>
      </c>
      <c r="C12" s="77">
        <v>581.54999999999995</v>
      </c>
      <c r="D12" s="77">
        <f t="shared" si="0"/>
        <v>25.579999999999927</v>
      </c>
      <c r="E12" s="85">
        <f t="shared" si="1"/>
        <v>4.6009676781121153E-2</v>
      </c>
      <c r="G12" s="84"/>
    </row>
    <row r="13" spans="1:11" ht="14.5" x14ac:dyDescent="0.35">
      <c r="A13" s="77" t="s">
        <v>153</v>
      </c>
      <c r="B13" s="77">
        <v>1358.65</v>
      </c>
      <c r="C13" s="77">
        <v>1393.13</v>
      </c>
      <c r="D13" s="77">
        <f t="shared" si="0"/>
        <v>34.480000000000018</v>
      </c>
      <c r="E13" s="85">
        <f t="shared" si="1"/>
        <v>2.5378132705258908E-2</v>
      </c>
      <c r="G13" s="84"/>
      <c r="J13" s="91"/>
      <c r="K13" s="91"/>
    </row>
    <row r="14" spans="1:11" ht="28.5" x14ac:dyDescent="0.35">
      <c r="A14" s="112" t="s">
        <v>156</v>
      </c>
      <c r="B14" s="77">
        <v>1818.24</v>
      </c>
      <c r="C14" s="77">
        <v>1797.33</v>
      </c>
      <c r="D14" s="77">
        <f t="shared" si="0"/>
        <v>-20.910000000000082</v>
      </c>
      <c r="E14" s="85">
        <f t="shared" si="1"/>
        <v>-1.1500131995776181E-2</v>
      </c>
      <c r="G14" s="84"/>
      <c r="J14" s="91"/>
      <c r="K14" s="91"/>
    </row>
    <row r="15" spans="1:11" ht="28.5" x14ac:dyDescent="0.35">
      <c r="A15" s="112" t="s">
        <v>154</v>
      </c>
      <c r="B15" s="77">
        <v>914.77</v>
      </c>
      <c r="C15" s="77">
        <v>959.32</v>
      </c>
      <c r="D15" s="77">
        <f t="shared" si="0"/>
        <v>44.550000000000068</v>
      </c>
      <c r="E15" s="85">
        <f t="shared" si="1"/>
        <v>4.8700766312843743E-2</v>
      </c>
      <c r="G15" s="84"/>
    </row>
    <row r="16" spans="1:11" ht="14.5" x14ac:dyDescent="0.35">
      <c r="A16" s="77" t="s">
        <v>10</v>
      </c>
      <c r="B16" s="77">
        <v>412.86</v>
      </c>
      <c r="C16" s="77">
        <v>451.07</v>
      </c>
      <c r="D16" s="77">
        <f t="shared" si="0"/>
        <v>38.20999999999998</v>
      </c>
      <c r="E16" s="85">
        <f t="shared" si="1"/>
        <v>9.2549532529186601E-2</v>
      </c>
      <c r="G16" s="84"/>
    </row>
    <row r="17" spans="1:11" ht="14.5" x14ac:dyDescent="0.35">
      <c r="A17" s="77" t="s">
        <v>157</v>
      </c>
      <c r="B17" s="77">
        <v>426.49</v>
      </c>
      <c r="C17" s="77">
        <v>467.51</v>
      </c>
      <c r="D17" s="77">
        <f t="shared" si="0"/>
        <v>41.019999999999982</v>
      </c>
      <c r="E17" s="85">
        <f t="shared" si="1"/>
        <v>9.6180449717461092E-2</v>
      </c>
      <c r="G17" s="84"/>
      <c r="J17" s="91"/>
    </row>
    <row r="18" spans="1:11" ht="14.5" x14ac:dyDescent="0.35">
      <c r="A18" s="77" t="s">
        <v>11</v>
      </c>
      <c r="B18" s="77">
        <v>7414.92</v>
      </c>
      <c r="C18" s="77">
        <v>7406.98</v>
      </c>
      <c r="D18" s="77">
        <f t="shared" si="0"/>
        <v>-7.9400000000005093</v>
      </c>
      <c r="E18" s="85">
        <f t="shared" ref="E18:E29" si="2">D18/B18</f>
        <v>-1.070813980461085E-3</v>
      </c>
      <c r="G18" s="84"/>
      <c r="J18" s="91"/>
      <c r="K18" s="91"/>
    </row>
    <row r="19" spans="1:11" ht="14.5" x14ac:dyDescent="0.35">
      <c r="A19" s="77" t="s">
        <v>12</v>
      </c>
      <c r="B19" s="77">
        <v>63.83</v>
      </c>
      <c r="C19" s="77">
        <v>69.5</v>
      </c>
      <c r="D19" s="77">
        <f t="shared" ref="D19:D30" si="3">C19-B19</f>
        <v>5.6700000000000017</v>
      </c>
      <c r="E19" s="85">
        <f t="shared" si="2"/>
        <v>8.8829703900987031E-2</v>
      </c>
      <c r="G19" s="84"/>
    </row>
    <row r="20" spans="1:11" ht="14.5" x14ac:dyDescent="0.35">
      <c r="A20" s="77" t="s">
        <v>13</v>
      </c>
      <c r="B20" s="77">
        <v>17.05</v>
      </c>
      <c r="C20" s="78">
        <v>15.1</v>
      </c>
      <c r="D20" s="77">
        <f t="shared" si="3"/>
        <v>-1.9500000000000011</v>
      </c>
      <c r="E20" s="85">
        <f t="shared" si="2"/>
        <v>-0.11436950146627571</v>
      </c>
      <c r="G20" s="84"/>
    </row>
    <row r="21" spans="1:11" ht="14.5" x14ac:dyDescent="0.35">
      <c r="A21" s="77" t="s">
        <v>16</v>
      </c>
      <c r="B21" s="77">
        <v>63</v>
      </c>
      <c r="C21" s="77">
        <v>58.6</v>
      </c>
      <c r="D21" s="77">
        <f t="shared" si="3"/>
        <v>-4.3999999999999986</v>
      </c>
      <c r="E21" s="85">
        <f t="shared" si="2"/>
        <v>-6.9841269841269815E-2</v>
      </c>
      <c r="G21" s="84"/>
    </row>
    <row r="22" spans="1:11" ht="14.5" x14ac:dyDescent="0.35">
      <c r="A22" s="77" t="s">
        <v>18</v>
      </c>
      <c r="B22" s="77">
        <v>561.6</v>
      </c>
      <c r="C22" s="77">
        <v>574.91999999999996</v>
      </c>
      <c r="D22" s="77">
        <f t="shared" si="3"/>
        <v>13.319999999999936</v>
      </c>
      <c r="E22" s="85">
        <f t="shared" si="2"/>
        <v>2.3717948717948602E-2</v>
      </c>
      <c r="G22" s="84"/>
    </row>
    <row r="23" spans="1:11" ht="14.5" x14ac:dyDescent="0.35">
      <c r="A23" s="77" t="s">
        <v>20</v>
      </c>
      <c r="B23" s="77">
        <v>192.08</v>
      </c>
      <c r="C23" s="77">
        <v>184.65</v>
      </c>
      <c r="D23" s="77">
        <f t="shared" si="3"/>
        <v>-7.4300000000000068</v>
      </c>
      <c r="E23" s="85">
        <f t="shared" si="2"/>
        <v>-3.8681799250312406E-2</v>
      </c>
      <c r="G23" s="84"/>
    </row>
    <row r="24" spans="1:11" ht="14.5" x14ac:dyDescent="0.35">
      <c r="A24" s="77" t="s">
        <v>21</v>
      </c>
      <c r="B24" s="77">
        <v>6467.65</v>
      </c>
      <c r="C24" s="77">
        <v>6453.37</v>
      </c>
      <c r="D24" s="77">
        <f t="shared" si="3"/>
        <v>-14.279999999999745</v>
      </c>
      <c r="E24" s="85">
        <f t="shared" si="2"/>
        <v>-2.2079116835326193E-3</v>
      </c>
      <c r="G24" s="84"/>
      <c r="J24" s="91"/>
    </row>
    <row r="25" spans="1:11" ht="14.5" x14ac:dyDescent="0.35">
      <c r="A25" s="77" t="s">
        <v>14</v>
      </c>
      <c r="B25" s="77">
        <v>3607.42</v>
      </c>
      <c r="C25" s="77">
        <v>3720.83</v>
      </c>
      <c r="D25" s="77">
        <f t="shared" si="3"/>
        <v>113.40999999999985</v>
      </c>
      <c r="E25" s="85">
        <f t="shared" si="2"/>
        <v>3.1437980606638501E-2</v>
      </c>
      <c r="G25" s="84"/>
      <c r="J25" s="91"/>
    </row>
    <row r="26" spans="1:11" ht="14.5" x14ac:dyDescent="0.35">
      <c r="A26" s="77" t="s">
        <v>15</v>
      </c>
      <c r="B26" s="113">
        <v>99479.679999999993</v>
      </c>
      <c r="C26" s="113">
        <v>98964.93</v>
      </c>
      <c r="D26" s="77">
        <f t="shared" si="3"/>
        <v>-514.75</v>
      </c>
      <c r="E26" s="85">
        <f t="shared" si="2"/>
        <v>-5.174423560670883E-3</v>
      </c>
      <c r="G26" s="84"/>
      <c r="J26" s="91"/>
    </row>
    <row r="27" spans="1:11" ht="14.5" x14ac:dyDescent="0.35">
      <c r="A27" s="77" t="s">
        <v>17</v>
      </c>
      <c r="B27" s="113">
        <v>16506.39</v>
      </c>
      <c r="C27" s="113">
        <v>16602.63</v>
      </c>
      <c r="D27" s="77">
        <f t="shared" si="3"/>
        <v>96.240000000001601</v>
      </c>
      <c r="E27" s="85">
        <f t="shared" si="2"/>
        <v>5.8304692909837705E-3</v>
      </c>
      <c r="G27" s="84"/>
      <c r="J27" s="91"/>
      <c r="K27" s="91"/>
    </row>
    <row r="28" spans="1:11" ht="14.5" x14ac:dyDescent="0.35">
      <c r="A28" s="77" t="s">
        <v>19</v>
      </c>
      <c r="B28" s="77">
        <v>1153.0999999999999</v>
      </c>
      <c r="C28" s="77">
        <v>1188.51</v>
      </c>
      <c r="D28" s="77">
        <f t="shared" si="3"/>
        <v>35.410000000000082</v>
      </c>
      <c r="E28" s="85">
        <f t="shared" si="2"/>
        <v>3.0708524846067196E-2</v>
      </c>
      <c r="G28" s="84"/>
      <c r="J28" s="91"/>
    </row>
    <row r="29" spans="1:11" ht="14.5" x14ac:dyDescent="0.35">
      <c r="A29" s="77" t="s">
        <v>22</v>
      </c>
      <c r="B29" s="77">
        <v>4219.66</v>
      </c>
      <c r="C29" s="77">
        <v>4287.91</v>
      </c>
      <c r="D29" s="77">
        <f t="shared" si="3"/>
        <v>68.25</v>
      </c>
      <c r="E29" s="85">
        <f t="shared" si="2"/>
        <v>1.617428892375215E-2</v>
      </c>
      <c r="G29" s="84"/>
      <c r="J29" s="91"/>
      <c r="K29" s="91"/>
    </row>
    <row r="30" spans="1:11" ht="14.5" x14ac:dyDescent="0.35">
      <c r="A30" s="87" t="s">
        <v>99</v>
      </c>
      <c r="B30" s="88">
        <f>SUM(B4:B29)</f>
        <v>239737.2</v>
      </c>
      <c r="C30" s="88">
        <f>SUM(C4:C29)</f>
        <v>240183.95000000004</v>
      </c>
      <c r="D30" s="89">
        <f t="shared" si="3"/>
        <v>446.7500000000291</v>
      </c>
      <c r="E30" s="90">
        <f>D30/B30</f>
        <v>1.8634988645901808E-3</v>
      </c>
      <c r="G30" s="84"/>
      <c r="J30" s="91"/>
      <c r="K30" s="91"/>
    </row>
    <row r="31" spans="1:11" ht="14.5" x14ac:dyDescent="0.35">
      <c r="G31" s="84"/>
    </row>
    <row r="32" spans="1:11" s="83" customFormat="1" ht="28" x14ac:dyDescent="0.3">
      <c r="A32" s="81" t="s">
        <v>23</v>
      </c>
      <c r="B32" s="82" t="s">
        <v>186</v>
      </c>
      <c r="C32" s="82" t="s">
        <v>206</v>
      </c>
      <c r="D32" s="82" t="s">
        <v>172</v>
      </c>
      <c r="E32" s="82" t="s">
        <v>173</v>
      </c>
    </row>
    <row r="33" spans="1:11" x14ac:dyDescent="0.3">
      <c r="A33" s="77" t="s">
        <v>24</v>
      </c>
      <c r="B33" s="77">
        <v>565.65</v>
      </c>
      <c r="C33" s="77">
        <v>594.16999999999996</v>
      </c>
      <c r="D33" s="77">
        <f>C33-B33</f>
        <v>28.519999999999982</v>
      </c>
      <c r="E33" s="85">
        <f>D33/B33</f>
        <v>5.0419870944930584E-2</v>
      </c>
      <c r="J33" s="91"/>
      <c r="K33" s="91"/>
    </row>
    <row r="34" spans="1:11" x14ac:dyDescent="0.3">
      <c r="A34" s="77" t="s">
        <v>25</v>
      </c>
      <c r="B34" s="77">
        <v>118.51</v>
      </c>
      <c r="C34" s="77">
        <v>121.41</v>
      </c>
      <c r="D34" s="77">
        <f t="shared" ref="D34:D45" si="4">C34-B34</f>
        <v>2.8999999999999915</v>
      </c>
      <c r="E34" s="85">
        <f t="shared" ref="E34:E42" si="5">D34/B34</f>
        <v>2.4470508817821209E-2</v>
      </c>
      <c r="J34" s="91"/>
      <c r="K34" s="91"/>
    </row>
    <row r="35" spans="1:11" x14ac:dyDescent="0.3">
      <c r="A35" s="77" t="s">
        <v>26</v>
      </c>
      <c r="B35" s="77">
        <v>266.17</v>
      </c>
      <c r="C35" s="77">
        <v>330.89</v>
      </c>
      <c r="D35" s="77">
        <f t="shared" si="4"/>
        <v>64.71999999999997</v>
      </c>
      <c r="E35" s="85">
        <f t="shared" si="5"/>
        <v>0.24315287222451804</v>
      </c>
    </row>
    <row r="36" spans="1:11" x14ac:dyDescent="0.3">
      <c r="A36" s="77" t="s">
        <v>27</v>
      </c>
      <c r="B36" s="77">
        <v>63.62</v>
      </c>
      <c r="C36" s="77">
        <v>51.48</v>
      </c>
      <c r="D36" s="77">
        <f t="shared" si="4"/>
        <v>-12.14</v>
      </c>
      <c r="E36" s="85">
        <f t="shared" si="5"/>
        <v>-0.19082049669915122</v>
      </c>
    </row>
    <row r="37" spans="1:11" x14ac:dyDescent="0.3">
      <c r="A37" s="77" t="s">
        <v>32</v>
      </c>
      <c r="B37" s="77">
        <v>44.1</v>
      </c>
      <c r="C37" s="77">
        <v>46.79</v>
      </c>
      <c r="D37" s="77">
        <f t="shared" si="4"/>
        <v>2.6899999999999977</v>
      </c>
      <c r="E37" s="85">
        <f t="shared" si="5"/>
        <v>6.0997732426303804E-2</v>
      </c>
      <c r="J37" s="91"/>
      <c r="K37" s="91"/>
    </row>
    <row r="38" spans="1:11" x14ac:dyDescent="0.3">
      <c r="A38" s="77" t="s">
        <v>28</v>
      </c>
      <c r="B38" s="77">
        <v>266.83</v>
      </c>
      <c r="C38" s="77">
        <v>261.81</v>
      </c>
      <c r="D38" s="77">
        <f t="shared" si="4"/>
        <v>-5.0199999999999818</v>
      </c>
      <c r="E38" s="85">
        <f t="shared" si="5"/>
        <v>-1.8813476745493319E-2</v>
      </c>
    </row>
    <row r="39" spans="1:11" x14ac:dyDescent="0.3">
      <c r="A39" s="77" t="s">
        <v>145</v>
      </c>
      <c r="B39" s="77">
        <v>315.83999999999997</v>
      </c>
      <c r="C39" s="77">
        <v>332.14</v>
      </c>
      <c r="D39" s="77">
        <f t="shared" ref="D39" si="6">C39-B39</f>
        <v>16.300000000000011</v>
      </c>
      <c r="E39" s="85">
        <f t="shared" ref="E39" si="7">D39/B39</f>
        <v>5.1608409321175316E-2</v>
      </c>
      <c r="J39" s="91"/>
      <c r="K39" s="91"/>
    </row>
    <row r="40" spans="1:11" x14ac:dyDescent="0.3">
      <c r="A40" s="77" t="s">
        <v>29</v>
      </c>
      <c r="B40" s="77">
        <v>265.23</v>
      </c>
      <c r="C40" s="77">
        <v>285.63</v>
      </c>
      <c r="D40" s="77">
        <f t="shared" si="4"/>
        <v>20.399999999999977</v>
      </c>
      <c r="E40" s="85">
        <f t="shared" si="5"/>
        <v>7.6914376201787038E-2</v>
      </c>
    </row>
    <row r="41" spans="1:11" x14ac:dyDescent="0.3">
      <c r="A41" s="77" t="s">
        <v>30</v>
      </c>
      <c r="B41" s="77">
        <v>114.72</v>
      </c>
      <c r="C41" s="77">
        <v>131.01</v>
      </c>
      <c r="D41" s="77">
        <f t="shared" si="4"/>
        <v>16.289999999999992</v>
      </c>
      <c r="E41" s="85">
        <f t="shared" si="5"/>
        <v>0.14199790794979072</v>
      </c>
    </row>
    <row r="42" spans="1:11" x14ac:dyDescent="0.3">
      <c r="A42" s="139" t="s">
        <v>188</v>
      </c>
      <c r="B42" s="77">
        <v>11</v>
      </c>
      <c r="C42" s="77">
        <v>10.65</v>
      </c>
      <c r="D42" s="77">
        <f t="shared" si="4"/>
        <v>-0.34999999999999964</v>
      </c>
      <c r="E42" s="85">
        <f t="shared" si="5"/>
        <v>-3.1818181818181787E-2</v>
      </c>
    </row>
    <row r="43" spans="1:11" x14ac:dyDescent="0.3">
      <c r="A43" s="87" t="s">
        <v>101</v>
      </c>
      <c r="B43" s="89">
        <f>SUM(B33:B42)</f>
        <v>2031.6699999999998</v>
      </c>
      <c r="C43" s="89">
        <f>SUM(C33:C42)</f>
        <v>2165.98</v>
      </c>
      <c r="D43" s="89">
        <f t="shared" si="4"/>
        <v>134.31000000000017</v>
      </c>
      <c r="E43" s="90">
        <f>D43/B43</f>
        <v>6.61081770169369E-2</v>
      </c>
    </row>
    <row r="44" spans="1:11" x14ac:dyDescent="0.3">
      <c r="A44" s="92"/>
      <c r="E44" s="93"/>
    </row>
    <row r="45" spans="1:11" x14ac:dyDescent="0.3">
      <c r="A45" s="94" t="s">
        <v>100</v>
      </c>
      <c r="B45" s="88">
        <f>B30+B43</f>
        <v>241768.87000000002</v>
      </c>
      <c r="C45" s="88">
        <f>C30+C43</f>
        <v>242349.93000000005</v>
      </c>
      <c r="D45" s="89">
        <f t="shared" si="4"/>
        <v>581.06000000002678</v>
      </c>
      <c r="E45" s="90">
        <f>D45/B45</f>
        <v>2.4033697969470871E-3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3"/>
  <sheetViews>
    <sheetView topLeftCell="A17" zoomScaleNormal="100" workbookViewId="0">
      <selection activeCell="E23" sqref="E23"/>
    </sheetView>
  </sheetViews>
  <sheetFormatPr defaultColWidth="8.90625" defaultRowHeight="14" x14ac:dyDescent="0.3"/>
  <cols>
    <col min="1" max="1" width="66.08984375" style="15" bestFit="1" customWidth="1"/>
    <col min="2" max="2" width="12" style="35" bestFit="1" customWidth="1"/>
    <col min="3" max="4" width="10.90625" style="15" bestFit="1" customWidth="1"/>
    <col min="5" max="5" width="12.08984375" style="15" bestFit="1" customWidth="1"/>
    <col min="6" max="6" width="16" style="15" bestFit="1" customWidth="1"/>
    <col min="7" max="7" width="30" style="15" bestFit="1" customWidth="1"/>
    <col min="8" max="8" width="22.90625" style="15" bestFit="1" customWidth="1"/>
    <col min="9" max="9" width="31.08984375" style="15" bestFit="1" customWidth="1"/>
    <col min="10" max="10" width="10" style="15" bestFit="1" customWidth="1"/>
    <col min="11" max="11" width="21" style="15" bestFit="1" customWidth="1"/>
    <col min="12" max="12" width="15.90625" style="15" bestFit="1" customWidth="1"/>
    <col min="13" max="13" width="23.90625" style="15" bestFit="1" customWidth="1"/>
    <col min="14" max="16384" width="8.90625" style="15"/>
  </cols>
  <sheetData>
    <row r="1" spans="1:4" ht="28.5" x14ac:dyDescent="0.35">
      <c r="A1" s="27" t="s">
        <v>112</v>
      </c>
      <c r="B1" s="34" t="s">
        <v>33</v>
      </c>
      <c r="D1"/>
    </row>
    <row r="2" spans="1:4" ht="14.5" x14ac:dyDescent="0.35">
      <c r="A2" s="19" t="s">
        <v>102</v>
      </c>
      <c r="B2" s="17">
        <v>58502.53</v>
      </c>
      <c r="D2"/>
    </row>
    <row r="3" spans="1:4" ht="14.5" x14ac:dyDescent="0.35">
      <c r="A3" s="19" t="s">
        <v>80</v>
      </c>
      <c r="B3" s="17">
        <v>38246.660000000003</v>
      </c>
      <c r="D3"/>
    </row>
    <row r="4" spans="1:4" ht="14.5" x14ac:dyDescent="0.35">
      <c r="A4" s="19" t="s">
        <v>103</v>
      </c>
      <c r="B4" s="17">
        <v>14863.98</v>
      </c>
      <c r="D4" s="68"/>
    </row>
    <row r="5" spans="1:4" ht="14.5" x14ac:dyDescent="0.35">
      <c r="A5" s="19" t="s">
        <v>104</v>
      </c>
      <c r="B5" s="120">
        <v>14550.4</v>
      </c>
      <c r="C5" s="22"/>
      <c r="D5"/>
    </row>
    <row r="6" spans="1:4" ht="14.5" x14ac:dyDescent="0.35">
      <c r="A6" s="19" t="s">
        <v>57</v>
      </c>
      <c r="B6" s="17">
        <v>11912.65</v>
      </c>
      <c r="D6"/>
    </row>
    <row r="7" spans="1:4" ht="14.5" x14ac:dyDescent="0.35">
      <c r="A7" s="77" t="s">
        <v>58</v>
      </c>
      <c r="B7" s="17">
        <v>10924.55</v>
      </c>
      <c r="D7"/>
    </row>
    <row r="8" spans="1:4" ht="14.5" x14ac:dyDescent="0.35">
      <c r="A8" s="19" t="s">
        <v>105</v>
      </c>
      <c r="B8" s="71">
        <v>4871.9399999999996</v>
      </c>
      <c r="D8"/>
    </row>
    <row r="9" spans="1:4" ht="14.5" x14ac:dyDescent="0.35">
      <c r="A9" s="19" t="s">
        <v>146</v>
      </c>
      <c r="B9" s="39">
        <v>4894.59</v>
      </c>
      <c r="D9"/>
    </row>
    <row r="10" spans="1:4" ht="14.5" x14ac:dyDescent="0.35">
      <c r="A10" s="19" t="s">
        <v>81</v>
      </c>
      <c r="B10" s="39">
        <v>4305.41</v>
      </c>
      <c r="D10"/>
    </row>
    <row r="11" spans="1:4" ht="14.5" x14ac:dyDescent="0.35">
      <c r="A11" s="19" t="s">
        <v>106</v>
      </c>
      <c r="B11" s="71">
        <v>4016.06</v>
      </c>
      <c r="D11"/>
    </row>
    <row r="12" spans="1:4" ht="14.5" x14ac:dyDescent="0.35">
      <c r="A12" s="19" t="s">
        <v>107</v>
      </c>
      <c r="B12" s="71">
        <v>3486.98</v>
      </c>
      <c r="D12"/>
    </row>
    <row r="13" spans="1:4" ht="14.5" x14ac:dyDescent="0.35">
      <c r="A13" s="19" t="s">
        <v>82</v>
      </c>
      <c r="B13" s="39">
        <v>2677.31</v>
      </c>
      <c r="D13"/>
    </row>
    <row r="14" spans="1:4" ht="14.5" x14ac:dyDescent="0.35">
      <c r="A14" s="19" t="s">
        <v>108</v>
      </c>
      <c r="B14" s="71">
        <v>2395.46</v>
      </c>
      <c r="D14"/>
    </row>
    <row r="15" spans="1:4" ht="14.5" x14ac:dyDescent="0.35">
      <c r="A15" s="19" t="s">
        <v>142</v>
      </c>
      <c r="B15" s="39">
        <v>2018.16</v>
      </c>
      <c r="D15"/>
    </row>
    <row r="16" spans="1:4" x14ac:dyDescent="0.3">
      <c r="A16" s="19" t="s">
        <v>85</v>
      </c>
      <c r="B16" s="39">
        <v>1866.48</v>
      </c>
    </row>
    <row r="17" spans="1:4" x14ac:dyDescent="0.3">
      <c r="A17" s="19" t="s">
        <v>210</v>
      </c>
      <c r="B17" s="71">
        <v>1379.57</v>
      </c>
    </row>
    <row r="18" spans="1:4" x14ac:dyDescent="0.3">
      <c r="A18" s="19" t="s">
        <v>109</v>
      </c>
      <c r="B18" s="71">
        <v>1253.25</v>
      </c>
    </row>
    <row r="19" spans="1:4" x14ac:dyDescent="0.3">
      <c r="A19" s="19" t="s">
        <v>209</v>
      </c>
      <c r="B19" s="71">
        <v>1191.8499999999999</v>
      </c>
    </row>
    <row r="20" spans="1:4" x14ac:dyDescent="0.3">
      <c r="A20" s="19" t="s">
        <v>110</v>
      </c>
      <c r="B20" s="71">
        <v>1140.17</v>
      </c>
    </row>
    <row r="21" spans="1:4" x14ac:dyDescent="0.3">
      <c r="A21" s="19" t="s">
        <v>111</v>
      </c>
      <c r="B21" s="71">
        <v>1094.76</v>
      </c>
    </row>
    <row r="22" spans="1:4" x14ac:dyDescent="0.3">
      <c r="A22" s="19" t="s">
        <v>187</v>
      </c>
      <c r="B22" s="71">
        <v>1018.96</v>
      </c>
    </row>
    <row r="23" spans="1:4" x14ac:dyDescent="0.3">
      <c r="A23" s="19" t="s">
        <v>185</v>
      </c>
      <c r="B23" s="71">
        <v>1000.68</v>
      </c>
      <c r="C23" s="22"/>
    </row>
    <row r="24" spans="1:4" x14ac:dyDescent="0.3">
      <c r="A24" s="19" t="s">
        <v>84</v>
      </c>
      <c r="B24" s="39">
        <v>990.12</v>
      </c>
      <c r="C24" s="22"/>
    </row>
    <row r="25" spans="1:4" x14ac:dyDescent="0.3">
      <c r="A25" s="19" t="s">
        <v>94</v>
      </c>
      <c r="B25" s="39">
        <v>936.23</v>
      </c>
      <c r="C25" s="22"/>
      <c r="D25" s="22"/>
    </row>
    <row r="26" spans="1:4" x14ac:dyDescent="0.3">
      <c r="A26" s="19" t="s">
        <v>59</v>
      </c>
      <c r="B26" s="120">
        <v>31494.46</v>
      </c>
      <c r="C26" s="22"/>
      <c r="D26" s="22"/>
    </row>
    <row r="27" spans="1:4" x14ac:dyDescent="0.3">
      <c r="A27" s="148" t="s">
        <v>4</v>
      </c>
      <c r="B27" s="149">
        <v>221033.21</v>
      </c>
      <c r="C27" s="22"/>
    </row>
    <row r="29" spans="1:4" x14ac:dyDescent="0.3">
      <c r="C29" s="72"/>
    </row>
    <row r="30" spans="1:4" x14ac:dyDescent="0.3">
      <c r="A30" s="28" t="s">
        <v>143</v>
      </c>
      <c r="B30" s="34" t="s">
        <v>33</v>
      </c>
      <c r="C30" s="72"/>
    </row>
    <row r="31" spans="1:4" x14ac:dyDescent="0.3">
      <c r="A31" s="19" t="s">
        <v>192</v>
      </c>
      <c r="B31" s="71">
        <v>5071.8100000000004</v>
      </c>
      <c r="C31" s="72"/>
    </row>
    <row r="32" spans="1:4" x14ac:dyDescent="0.3">
      <c r="A32" s="19" t="s">
        <v>193</v>
      </c>
      <c r="B32" s="71">
        <v>4609.28</v>
      </c>
      <c r="C32" s="72"/>
    </row>
    <row r="33" spans="1:4" x14ac:dyDescent="0.3">
      <c r="A33" s="19" t="s">
        <v>194</v>
      </c>
      <c r="B33" s="71">
        <v>3197.4</v>
      </c>
      <c r="C33" s="72"/>
    </row>
    <row r="34" spans="1:4" x14ac:dyDescent="0.3">
      <c r="A34" s="19" t="s">
        <v>195</v>
      </c>
      <c r="B34" s="71">
        <v>1585.51</v>
      </c>
      <c r="C34" s="72"/>
    </row>
    <row r="35" spans="1:4" x14ac:dyDescent="0.3">
      <c r="A35" s="19" t="s">
        <v>196</v>
      </c>
      <c r="B35" s="71">
        <v>1413.9</v>
      </c>
      <c r="C35" s="72"/>
    </row>
    <row r="36" spans="1:4" x14ac:dyDescent="0.3">
      <c r="A36" s="19" t="s">
        <v>198</v>
      </c>
      <c r="B36" s="71">
        <v>1209.97</v>
      </c>
      <c r="C36" s="72"/>
    </row>
    <row r="37" spans="1:4" x14ac:dyDescent="0.3">
      <c r="A37" s="19" t="s">
        <v>199</v>
      </c>
      <c r="B37" s="71">
        <v>1144.51</v>
      </c>
      <c r="C37" s="72"/>
    </row>
    <row r="38" spans="1:4" x14ac:dyDescent="0.3">
      <c r="A38" s="19" t="s">
        <v>197</v>
      </c>
      <c r="B38" s="71">
        <v>1096.83</v>
      </c>
      <c r="C38" s="72"/>
    </row>
    <row r="39" spans="1:4" x14ac:dyDescent="0.3">
      <c r="A39" s="19" t="s">
        <v>200</v>
      </c>
      <c r="B39" s="71">
        <v>886.55</v>
      </c>
      <c r="C39" s="72"/>
    </row>
    <row r="40" spans="1:4" x14ac:dyDescent="0.3">
      <c r="A40" s="19" t="s">
        <v>201</v>
      </c>
      <c r="B40" s="71">
        <v>422.78</v>
      </c>
      <c r="C40" s="72"/>
    </row>
    <row r="41" spans="1:4" x14ac:dyDescent="0.3">
      <c r="A41" s="19" t="s">
        <v>202</v>
      </c>
      <c r="B41" s="71">
        <v>379.99</v>
      </c>
      <c r="C41" s="72"/>
      <c r="D41" s="22"/>
    </row>
    <row r="42" spans="1:4" x14ac:dyDescent="0.3">
      <c r="A42" s="19" t="s">
        <v>203</v>
      </c>
      <c r="B42" s="71">
        <v>298.19</v>
      </c>
    </row>
    <row r="43" spans="1:4" x14ac:dyDescent="0.3">
      <c r="A43" s="8" t="s">
        <v>4</v>
      </c>
      <c r="B43" s="73">
        <f>SUM(B31:B42)</f>
        <v>21316.719999999998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7"/>
  <sheetViews>
    <sheetView topLeftCell="A17" zoomScale="122" zoomScaleNormal="122" workbookViewId="0">
      <selection activeCell="E31" sqref="E31"/>
    </sheetView>
  </sheetViews>
  <sheetFormatPr defaultColWidth="8.90625" defaultRowHeight="14" x14ac:dyDescent="0.3"/>
  <cols>
    <col min="1" max="1" width="48.36328125" style="15" bestFit="1" customWidth="1"/>
    <col min="2" max="2" width="15.08984375" style="15" customWidth="1"/>
    <col min="3" max="3" width="14" style="15" customWidth="1"/>
    <col min="4" max="4" width="13" style="15" customWidth="1"/>
    <col min="5" max="5" width="9.08984375" style="15" customWidth="1"/>
    <col min="6" max="6" width="12.08984375" style="15" customWidth="1"/>
    <col min="7" max="7" width="12.90625" style="15" bestFit="1" customWidth="1"/>
    <col min="8" max="8" width="10.26953125" style="15" bestFit="1" customWidth="1"/>
    <col min="9" max="9" width="25.7265625" style="15" customWidth="1"/>
    <col min="10" max="10" width="13" style="15" customWidth="1"/>
    <col min="11" max="16384" width="8.90625" style="15"/>
  </cols>
  <sheetData>
    <row r="1" spans="1:12" ht="42" x14ac:dyDescent="0.3">
      <c r="A1" s="21"/>
      <c r="B1" s="150" t="s">
        <v>113</v>
      </c>
      <c r="C1" s="151"/>
      <c r="D1" s="151" t="s">
        <v>114</v>
      </c>
      <c r="E1" s="151"/>
      <c r="F1" s="36" t="s">
        <v>4</v>
      </c>
      <c r="G1" s="37" t="s">
        <v>115</v>
      </c>
    </row>
    <row r="2" spans="1:12" x14ac:dyDescent="0.3">
      <c r="A2" s="19" t="s">
        <v>131</v>
      </c>
      <c r="B2" s="39">
        <v>5416.33</v>
      </c>
      <c r="C2" s="62">
        <f>B2/$F2</f>
        <v>0.98768027805079961</v>
      </c>
      <c r="D2" s="19">
        <v>67.56</v>
      </c>
      <c r="E2" s="62">
        <f>D2/$F2</f>
        <v>1.2319721949200294E-2</v>
      </c>
      <c r="F2" s="39">
        <v>5483.89</v>
      </c>
      <c r="G2" s="62">
        <f>F2/F$21</f>
        <v>2.2631676886135745E-2</v>
      </c>
      <c r="I2" s="22"/>
      <c r="L2" s="22"/>
    </row>
    <row r="3" spans="1:12" x14ac:dyDescent="0.3">
      <c r="A3" s="19" t="s">
        <v>132</v>
      </c>
      <c r="B3" s="39">
        <v>9301.68</v>
      </c>
      <c r="C3" s="62">
        <f t="shared" ref="C3:E21" si="0">B3/$F3</f>
        <v>0.92535890974604984</v>
      </c>
      <c r="D3" s="19">
        <v>750.29</v>
      </c>
      <c r="E3" s="62">
        <f t="shared" si="0"/>
        <v>7.4641090253950215E-2</v>
      </c>
      <c r="F3" s="39">
        <v>10051.969999999999</v>
      </c>
      <c r="G3" s="62">
        <f t="shared" ref="G3:G21" si="1">F3/F$21</f>
        <v>4.1483862205319563E-2</v>
      </c>
      <c r="I3" s="22"/>
      <c r="L3" s="22"/>
    </row>
    <row r="4" spans="1:12" x14ac:dyDescent="0.3">
      <c r="A4" s="19" t="s">
        <v>133</v>
      </c>
      <c r="B4" s="17">
        <v>17776.61</v>
      </c>
      <c r="C4" s="62">
        <f t="shared" si="0"/>
        <v>0.94248174454934364</v>
      </c>
      <c r="D4" s="19">
        <v>1084.8800000000001</v>
      </c>
      <c r="E4" s="62">
        <f t="shared" si="0"/>
        <v>5.7518255450656336E-2</v>
      </c>
      <c r="F4" s="17">
        <v>18861.490000000002</v>
      </c>
      <c r="G4" s="62">
        <f t="shared" si="1"/>
        <v>7.7840209645175323E-2</v>
      </c>
      <c r="I4" s="22"/>
      <c r="L4" s="22"/>
    </row>
    <row r="5" spans="1:12" x14ac:dyDescent="0.3">
      <c r="A5" s="19" t="s">
        <v>134</v>
      </c>
      <c r="B5" s="39">
        <v>3753.65</v>
      </c>
      <c r="C5" s="62">
        <f t="shared" si="0"/>
        <v>0.99338913839142762</v>
      </c>
      <c r="D5" s="19">
        <v>24.98</v>
      </c>
      <c r="E5" s="62">
        <f t="shared" si="0"/>
        <v>6.610861608572419E-3</v>
      </c>
      <c r="F5" s="39">
        <v>3778.63</v>
      </c>
      <c r="G5" s="62">
        <f t="shared" si="1"/>
        <v>1.5594173703750278E-2</v>
      </c>
      <c r="I5" s="22"/>
      <c r="J5" s="22"/>
      <c r="L5" s="22"/>
    </row>
    <row r="6" spans="1:12" x14ac:dyDescent="0.3">
      <c r="A6" s="19" t="s">
        <v>40</v>
      </c>
      <c r="B6" s="17">
        <v>34667.629999999997</v>
      </c>
      <c r="C6" s="62">
        <f t="shared" si="0"/>
        <v>0.71499374466605414</v>
      </c>
      <c r="D6" s="17">
        <v>13818.99</v>
      </c>
      <c r="E6" s="62">
        <f t="shared" si="0"/>
        <v>0.28500625533394569</v>
      </c>
      <c r="F6" s="17">
        <v>48486.62</v>
      </c>
      <c r="G6" s="62">
        <f t="shared" si="1"/>
        <v>0.20010129983293742</v>
      </c>
      <c r="I6" s="22"/>
      <c r="L6" s="22"/>
    </row>
    <row r="7" spans="1:12" x14ac:dyDescent="0.3">
      <c r="A7" s="77" t="s">
        <v>41</v>
      </c>
      <c r="B7" s="17">
        <v>13684.03</v>
      </c>
      <c r="C7" s="62">
        <f t="shared" si="0"/>
        <v>0.95191596667884038</v>
      </c>
      <c r="D7" s="19">
        <v>691.22</v>
      </c>
      <c r="E7" s="62">
        <f t="shared" si="0"/>
        <v>4.8084033321159632E-2</v>
      </c>
      <c r="F7" s="17">
        <v>14375.25</v>
      </c>
      <c r="G7" s="62">
        <f t="shared" si="1"/>
        <v>5.9325772974553256E-2</v>
      </c>
      <c r="I7" s="22"/>
      <c r="J7" s="22"/>
      <c r="L7" s="22"/>
    </row>
    <row r="8" spans="1:12" x14ac:dyDescent="0.3">
      <c r="A8" s="19" t="s">
        <v>42</v>
      </c>
      <c r="B8" s="17">
        <v>10157.65</v>
      </c>
      <c r="C8" s="62">
        <f t="shared" si="0"/>
        <v>0.96158178933457539</v>
      </c>
      <c r="D8" s="17">
        <v>405.83</v>
      </c>
      <c r="E8" s="62">
        <f t="shared" si="0"/>
        <v>3.8418210665424654E-2</v>
      </c>
      <c r="F8" s="17">
        <v>10563.48</v>
      </c>
      <c r="G8" s="62">
        <f t="shared" si="1"/>
        <v>4.3594832528215777E-2</v>
      </c>
      <c r="I8" s="22"/>
      <c r="L8" s="22"/>
    </row>
    <row r="9" spans="1:12" x14ac:dyDescent="0.3">
      <c r="A9" s="19" t="s">
        <v>135</v>
      </c>
      <c r="B9" s="39">
        <v>4852.3599999999997</v>
      </c>
      <c r="C9" s="62">
        <f t="shared" si="0"/>
        <v>0.97574100140760101</v>
      </c>
      <c r="D9" s="19">
        <v>120.64</v>
      </c>
      <c r="E9" s="62">
        <f t="shared" si="0"/>
        <v>2.4258998592398953E-2</v>
      </c>
      <c r="F9" s="39">
        <v>4973</v>
      </c>
      <c r="G9" s="62">
        <f t="shared" si="1"/>
        <v>2.0523265265122579E-2</v>
      </c>
      <c r="I9" s="22"/>
      <c r="L9" s="22"/>
    </row>
    <row r="10" spans="1:12" x14ac:dyDescent="0.3">
      <c r="A10" s="19" t="s">
        <v>43</v>
      </c>
      <c r="B10" s="17">
        <v>20702.580000000002</v>
      </c>
      <c r="C10" s="62">
        <f t="shared" si="0"/>
        <v>0.96754230016432152</v>
      </c>
      <c r="D10" s="19">
        <v>694.5</v>
      </c>
      <c r="E10" s="62">
        <f t="shared" si="0"/>
        <v>3.2457699835678512E-2</v>
      </c>
      <c r="F10" s="17">
        <v>21397.08</v>
      </c>
      <c r="G10" s="62">
        <f t="shared" si="1"/>
        <v>8.8304433689734382E-2</v>
      </c>
      <c r="I10" s="22"/>
      <c r="L10" s="22"/>
    </row>
    <row r="11" spans="1:12" x14ac:dyDescent="0.3">
      <c r="A11" s="19" t="s">
        <v>44</v>
      </c>
      <c r="B11" s="17">
        <v>16915.009999999998</v>
      </c>
      <c r="C11" s="62">
        <f t="shared" si="0"/>
        <v>0.9624735127901074</v>
      </c>
      <c r="D11" s="19">
        <v>659.51</v>
      </c>
      <c r="E11" s="62">
        <f t="shared" si="0"/>
        <v>3.7526487209892503E-2</v>
      </c>
      <c r="F11" s="17">
        <v>17574.52</v>
      </c>
      <c r="G11" s="62">
        <f>F11/F$21</f>
        <v>7.2528963576754896E-2</v>
      </c>
      <c r="I11" s="22"/>
      <c r="L11" s="22"/>
    </row>
    <row r="12" spans="1:12" x14ac:dyDescent="0.3">
      <c r="A12" s="19" t="s">
        <v>136</v>
      </c>
      <c r="B12" s="17">
        <v>11193.57</v>
      </c>
      <c r="C12" s="62">
        <f t="shared" si="0"/>
        <v>0.97197117839317282</v>
      </c>
      <c r="D12" s="19">
        <v>322.79000000000002</v>
      </c>
      <c r="E12" s="62">
        <f t="shared" si="0"/>
        <v>2.8028821606827157E-2</v>
      </c>
      <c r="F12" s="17">
        <v>11516.36</v>
      </c>
      <c r="G12" s="62">
        <f t="shared" si="1"/>
        <v>4.7527309706142586E-2</v>
      </c>
      <c r="I12" s="22"/>
      <c r="L12" s="22"/>
    </row>
    <row r="13" spans="1:12" x14ac:dyDescent="0.3">
      <c r="A13" s="19" t="s">
        <v>137</v>
      </c>
      <c r="B13" s="39">
        <v>6789.81</v>
      </c>
      <c r="C13" s="62">
        <f t="shared" si="0"/>
        <v>0.96735271322247174</v>
      </c>
      <c r="D13" s="19">
        <v>229.15</v>
      </c>
      <c r="E13" s="62">
        <f t="shared" si="0"/>
        <v>3.2647286777528296E-2</v>
      </c>
      <c r="F13" s="39">
        <v>7018.96</v>
      </c>
      <c r="G13" s="62">
        <f t="shared" si="1"/>
        <v>2.8966816401625736E-2</v>
      </c>
      <c r="I13" s="22"/>
      <c r="L13" s="22"/>
    </row>
    <row r="14" spans="1:12" x14ac:dyDescent="0.3">
      <c r="A14" s="19" t="s">
        <v>138</v>
      </c>
      <c r="B14" s="39">
        <v>9931.24</v>
      </c>
      <c r="C14" s="62">
        <f t="shared" si="0"/>
        <v>0.98251480513416134</v>
      </c>
      <c r="D14" s="19">
        <v>176.74</v>
      </c>
      <c r="E14" s="62">
        <f t="shared" si="0"/>
        <v>1.7485194865838674E-2</v>
      </c>
      <c r="F14" s="39">
        <v>10107.98</v>
      </c>
      <c r="G14" s="62">
        <f t="shared" si="1"/>
        <v>4.1715012031882909E-2</v>
      </c>
      <c r="I14" s="22"/>
      <c r="L14" s="22"/>
    </row>
    <row r="15" spans="1:12" x14ac:dyDescent="0.3">
      <c r="A15" s="19" t="s">
        <v>139</v>
      </c>
      <c r="B15" s="39">
        <v>3861.32</v>
      </c>
      <c r="C15" s="62">
        <f t="shared" si="0"/>
        <v>0.98860674583058106</v>
      </c>
      <c r="D15" s="19">
        <v>44.5</v>
      </c>
      <c r="E15" s="62">
        <f t="shared" si="0"/>
        <v>1.1393254169418969E-2</v>
      </c>
      <c r="F15" s="39">
        <v>3905.82</v>
      </c>
      <c r="G15" s="62">
        <f t="shared" si="1"/>
        <v>1.6119079014241117E-2</v>
      </c>
      <c r="I15" s="22"/>
      <c r="L15" s="22"/>
    </row>
    <row r="16" spans="1:12" x14ac:dyDescent="0.3">
      <c r="A16" s="19" t="s">
        <v>140</v>
      </c>
      <c r="B16" s="39">
        <v>5906.17</v>
      </c>
      <c r="C16" s="62">
        <f t="shared" si="0"/>
        <v>0.96574531612287151</v>
      </c>
      <c r="D16" s="19">
        <v>209.49</v>
      </c>
      <c r="E16" s="62">
        <f t="shared" si="0"/>
        <v>3.4254683877128551E-2</v>
      </c>
      <c r="F16" s="39">
        <v>6115.66</v>
      </c>
      <c r="G16" s="62">
        <f t="shared" si="1"/>
        <v>2.5238952835571999E-2</v>
      </c>
      <c r="I16" s="22"/>
      <c r="L16" s="22"/>
    </row>
    <row r="17" spans="1:15" x14ac:dyDescent="0.3">
      <c r="A17" s="19" t="s">
        <v>45</v>
      </c>
      <c r="B17" s="17">
        <v>13515.8</v>
      </c>
      <c r="C17" s="62">
        <f t="shared" si="0"/>
        <v>0.95700359129479196</v>
      </c>
      <c r="D17" s="19">
        <v>607.24</v>
      </c>
      <c r="E17" s="62">
        <f t="shared" si="0"/>
        <v>4.2996408705207941E-2</v>
      </c>
      <c r="F17" s="17">
        <v>14123.04</v>
      </c>
      <c r="G17" s="62">
        <f t="shared" si="1"/>
        <v>5.8284917810162234E-2</v>
      </c>
      <c r="I17" s="22"/>
      <c r="L17" s="22"/>
    </row>
    <row r="18" spans="1:15" x14ac:dyDescent="0.3">
      <c r="A18" s="19" t="s">
        <v>46</v>
      </c>
      <c r="B18" s="39">
        <v>7963.98</v>
      </c>
      <c r="C18" s="62">
        <f t="shared" si="0"/>
        <v>0.94085388256781455</v>
      </c>
      <c r="D18" s="19">
        <v>500.65</v>
      </c>
      <c r="E18" s="62">
        <f t="shared" si="0"/>
        <v>5.9146117432185459E-2</v>
      </c>
      <c r="F18" s="39">
        <v>8464.6299999999992</v>
      </c>
      <c r="G18" s="62">
        <f t="shared" si="1"/>
        <v>3.4933007613334913E-2</v>
      </c>
      <c r="I18" s="22"/>
      <c r="L18" s="22"/>
    </row>
    <row r="19" spans="1:15" x14ac:dyDescent="0.3">
      <c r="A19" s="19" t="s">
        <v>47</v>
      </c>
      <c r="B19" s="17">
        <v>12771.5</v>
      </c>
      <c r="C19" s="62">
        <f t="shared" si="0"/>
        <v>0.95811927596595892</v>
      </c>
      <c r="D19" s="19">
        <v>558.26</v>
      </c>
      <c r="E19" s="62">
        <f t="shared" si="0"/>
        <v>4.1880724034041118E-2</v>
      </c>
      <c r="F19" s="17">
        <v>13329.76</v>
      </c>
      <c r="G19" s="62">
        <f>F19/F$21</f>
        <v>5.5011100020193111E-2</v>
      </c>
      <c r="I19" s="22"/>
      <c r="L19" s="22"/>
    </row>
    <row r="20" spans="1:15" x14ac:dyDescent="0.3">
      <c r="A20" s="19" t="s">
        <v>48</v>
      </c>
      <c r="B20" s="17">
        <v>11834.99</v>
      </c>
      <c r="C20" s="62">
        <f t="shared" si="0"/>
        <v>0.97149618747963229</v>
      </c>
      <c r="D20" s="19">
        <v>347.24</v>
      </c>
      <c r="E20" s="62">
        <f t="shared" si="0"/>
        <v>2.8503812520367783E-2</v>
      </c>
      <c r="F20" s="17">
        <v>12182.23</v>
      </c>
      <c r="G20" s="62">
        <f t="shared" si="1"/>
        <v>5.0275314259146234E-2</v>
      </c>
      <c r="I20" s="22"/>
      <c r="L20" s="22"/>
    </row>
    <row r="21" spans="1:15" x14ac:dyDescent="0.3">
      <c r="A21" s="28" t="s">
        <v>144</v>
      </c>
      <c r="B21" s="147">
        <v>220995.91</v>
      </c>
      <c r="C21" s="56">
        <f t="shared" si="0"/>
        <v>0.91203653397087381</v>
      </c>
      <c r="D21" s="147">
        <v>21314.46</v>
      </c>
      <c r="E21" s="56">
        <f t="shared" si="0"/>
        <v>8.7963466029126192E-2</v>
      </c>
      <c r="F21" s="147">
        <v>242310.37</v>
      </c>
      <c r="G21" s="56">
        <f t="shared" si="1"/>
        <v>1</v>
      </c>
      <c r="I21" s="22"/>
      <c r="L21" s="22"/>
    </row>
    <row r="22" spans="1:15" x14ac:dyDescent="0.3">
      <c r="H22" s="22"/>
      <c r="I22" s="22"/>
      <c r="J22" s="22"/>
    </row>
    <row r="23" spans="1:15" x14ac:dyDescent="0.3">
      <c r="A23" s="126" t="s">
        <v>182</v>
      </c>
      <c r="B23" s="121" t="s">
        <v>33</v>
      </c>
      <c r="C23" s="121" t="s">
        <v>56</v>
      </c>
      <c r="D23" s="122"/>
      <c r="E23" s="122"/>
      <c r="F23" s="122"/>
      <c r="G23" s="122"/>
      <c r="H23" s="122"/>
      <c r="L23" s="122"/>
      <c r="M23" s="122"/>
    </row>
    <row r="24" spans="1:15" ht="14.5" x14ac:dyDescent="0.3">
      <c r="A24" s="123" t="s">
        <v>39</v>
      </c>
      <c r="B24" s="128">
        <f>B2+B3+B4+B5+B6</f>
        <v>70915.899999999994</v>
      </c>
      <c r="C24" s="127">
        <f>B24/B26</f>
        <v>0.81829878171206494</v>
      </c>
      <c r="D24" s="122"/>
      <c r="E24" s="124"/>
      <c r="F24" s="124"/>
      <c r="G24" s="124"/>
      <c r="H24" s="122"/>
      <c r="L24" s="122"/>
      <c r="M24" s="122"/>
      <c r="N24" s="122"/>
      <c r="O24" s="122"/>
    </row>
    <row r="25" spans="1:15" ht="14.5" x14ac:dyDescent="0.3">
      <c r="A25" s="123" t="s">
        <v>38</v>
      </c>
      <c r="B25" s="128">
        <f>D2+D3+D4+D5+D6</f>
        <v>15746.7</v>
      </c>
      <c r="C25" s="127">
        <f>B25/B26</f>
        <v>0.18170121828793506</v>
      </c>
      <c r="D25" s="122"/>
      <c r="E25" s="124"/>
      <c r="F25" s="124"/>
      <c r="G25" s="124"/>
      <c r="H25" s="122"/>
      <c r="L25" s="122"/>
      <c r="M25" s="122"/>
      <c r="N25" s="122"/>
      <c r="O25" s="122"/>
    </row>
    <row r="26" spans="1:15" ht="14.5" x14ac:dyDescent="0.3">
      <c r="A26" s="123" t="s">
        <v>4</v>
      </c>
      <c r="B26" s="128">
        <f>SUM(B24:B25)</f>
        <v>86662.599999999991</v>
      </c>
      <c r="C26" s="129">
        <f>SUM(C24:C25)</f>
        <v>1</v>
      </c>
      <c r="D26" s="122"/>
      <c r="E26" s="124"/>
      <c r="F26" s="124"/>
      <c r="G26" s="124"/>
      <c r="H26" s="122"/>
      <c r="L26" s="122"/>
      <c r="M26" s="122"/>
      <c r="N26" s="122"/>
      <c r="O26" s="122"/>
    </row>
    <row r="27" spans="1:15" ht="14.5" x14ac:dyDescent="0.3">
      <c r="A27" s="122"/>
      <c r="B27" s="122"/>
      <c r="C27" s="122"/>
      <c r="D27" s="122"/>
      <c r="E27" s="124"/>
      <c r="F27" s="124"/>
      <c r="G27" s="124"/>
      <c r="H27" s="122"/>
      <c r="L27" s="122"/>
      <c r="M27" s="122"/>
      <c r="N27" s="122"/>
      <c r="O27" s="122"/>
    </row>
    <row r="28" spans="1:15" x14ac:dyDescent="0.3">
      <c r="A28" s="122"/>
      <c r="B28" s="122"/>
      <c r="C28" s="122"/>
      <c r="D28" s="122"/>
      <c r="E28" s="122"/>
      <c r="F28" s="122"/>
      <c r="G28" s="122"/>
      <c r="H28" s="122"/>
      <c r="L28" s="122"/>
      <c r="M28" s="122"/>
      <c r="N28" s="122"/>
      <c r="O28" s="122"/>
    </row>
    <row r="29" spans="1:15" ht="14.5" x14ac:dyDescent="0.3">
      <c r="A29" s="32" t="s">
        <v>63</v>
      </c>
      <c r="B29" s="121" t="s">
        <v>33</v>
      </c>
      <c r="C29" s="121" t="s">
        <v>56</v>
      </c>
      <c r="D29" s="124"/>
      <c r="E29" s="124"/>
      <c r="F29" s="124"/>
      <c r="G29" s="122"/>
      <c r="H29" s="122"/>
      <c r="L29" s="122"/>
      <c r="M29" s="122"/>
      <c r="N29" s="122"/>
      <c r="O29" s="122"/>
    </row>
    <row r="30" spans="1:15" ht="14.5" x14ac:dyDescent="0.3">
      <c r="A30" s="123" t="s">
        <v>39</v>
      </c>
      <c r="B30" s="128">
        <f>SUM(B7:B20)</f>
        <v>150080.01</v>
      </c>
      <c r="C30" s="127">
        <f>B30/B32</f>
        <v>0.96422846276564056</v>
      </c>
      <c r="D30" s="124"/>
      <c r="E30" s="124"/>
      <c r="F30" s="124"/>
      <c r="G30" s="122"/>
      <c r="H30" s="122"/>
      <c r="L30" s="122"/>
      <c r="M30" s="122"/>
      <c r="N30" s="122"/>
      <c r="O30" s="122"/>
    </row>
    <row r="31" spans="1:15" ht="14.5" x14ac:dyDescent="0.35">
      <c r="A31" s="123" t="s">
        <v>38</v>
      </c>
      <c r="B31" s="19">
        <f>SUM(D7:D20)</f>
        <v>5567.7599999999993</v>
      </c>
      <c r="C31" s="16">
        <f>B31/B32</f>
        <v>3.5771537234359337E-2</v>
      </c>
      <c r="D31"/>
      <c r="E31" s="138"/>
      <c r="F31"/>
    </row>
    <row r="32" spans="1:15" ht="14.5" x14ac:dyDescent="0.35">
      <c r="A32" s="123" t="s">
        <v>4</v>
      </c>
      <c r="B32" s="17">
        <f>SUM(B30:B31)</f>
        <v>155647.77000000002</v>
      </c>
      <c r="C32" s="58">
        <f>SUM(C30:C31)</f>
        <v>0.99999999999999989</v>
      </c>
      <c r="D32"/>
      <c r="E32"/>
      <c r="F32"/>
    </row>
    <row r="35" spans="1:10" x14ac:dyDescent="0.3">
      <c r="A35" s="15" t="s">
        <v>189</v>
      </c>
      <c r="B35" s="22"/>
    </row>
    <row r="36" spans="1:10" x14ac:dyDescent="0.3">
      <c r="J36" s="33"/>
    </row>
    <row r="37" spans="1:10" x14ac:dyDescent="0.3">
      <c r="B37" s="22"/>
    </row>
  </sheetData>
  <mergeCells count="2">
    <mergeCell ref="B1:C1"/>
    <mergeCell ref="D1:E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63"/>
  <sheetViews>
    <sheetView zoomScale="96" zoomScaleNormal="96" workbookViewId="0">
      <selection activeCell="A53" sqref="A53"/>
    </sheetView>
  </sheetViews>
  <sheetFormatPr defaultColWidth="8.90625" defaultRowHeight="14" x14ac:dyDescent="0.3"/>
  <cols>
    <col min="1" max="1" width="21.54296875" style="78" customWidth="1"/>
    <col min="2" max="2" width="12.90625" style="78" bestFit="1" customWidth="1"/>
    <col min="3" max="3" width="11" style="78" bestFit="1" customWidth="1"/>
    <col min="4" max="4" width="11.36328125" style="78" customWidth="1"/>
    <col min="5" max="5" width="9" style="78" bestFit="1" customWidth="1"/>
    <col min="6" max="6" width="10.36328125" style="78" customWidth="1"/>
    <col min="7" max="7" width="13.6328125" style="78" bestFit="1" customWidth="1"/>
    <col min="8" max="8" width="8.54296875" style="78" bestFit="1" customWidth="1"/>
    <col min="9" max="9" width="10.36328125" style="78" bestFit="1" customWidth="1"/>
    <col min="10" max="10" width="11" style="78" bestFit="1" customWidth="1"/>
    <col min="11" max="11" width="8.1796875" style="78" bestFit="1" customWidth="1"/>
    <col min="12" max="12" width="8.90625" style="78"/>
    <col min="13" max="14" width="8.90625" style="15"/>
    <col min="15" max="15" width="9.1796875" style="15" bestFit="1" customWidth="1"/>
    <col min="16" max="16384" width="8.90625" style="15"/>
  </cols>
  <sheetData>
    <row r="1" spans="1:21" x14ac:dyDescent="0.3">
      <c r="A1" s="78" t="s">
        <v>60</v>
      </c>
    </row>
    <row r="2" spans="1:21" x14ac:dyDescent="0.3">
      <c r="A2" s="78" t="s">
        <v>207</v>
      </c>
    </row>
    <row r="3" spans="1:21" x14ac:dyDescent="0.3">
      <c r="A3" s="78" t="s">
        <v>208</v>
      </c>
    </row>
    <row r="5" spans="1:21" x14ac:dyDescent="0.3">
      <c r="B5" s="156" t="s">
        <v>33</v>
      </c>
      <c r="C5" s="156"/>
      <c r="D5" s="156"/>
      <c r="E5" s="156"/>
      <c r="F5" s="156"/>
    </row>
    <row r="6" spans="1:21" x14ac:dyDescent="0.3">
      <c r="B6" s="79" t="s">
        <v>0</v>
      </c>
      <c r="C6" s="79" t="s">
        <v>1</v>
      </c>
      <c r="D6" s="79" t="s">
        <v>2</v>
      </c>
      <c r="E6" s="79" t="s">
        <v>3</v>
      </c>
      <c r="F6" s="79" t="s">
        <v>4</v>
      </c>
    </row>
    <row r="7" spans="1:21" x14ac:dyDescent="0.3">
      <c r="A7" s="79" t="s">
        <v>65</v>
      </c>
      <c r="B7" s="95">
        <v>0.82069999999999999</v>
      </c>
      <c r="C7" s="95">
        <v>0.14169999999999999</v>
      </c>
      <c r="D7" s="95">
        <v>2.9499999999999998E-2</v>
      </c>
      <c r="E7" s="95">
        <v>8.0999999999999996E-3</v>
      </c>
      <c r="F7" s="95">
        <v>1</v>
      </c>
    </row>
    <row r="8" spans="1:21" x14ac:dyDescent="0.3">
      <c r="B8" s="96"/>
      <c r="C8" s="96"/>
      <c r="D8" s="96"/>
      <c r="E8" s="96"/>
      <c r="F8" s="96"/>
    </row>
    <row r="9" spans="1:21" ht="14.5" x14ac:dyDescent="0.35">
      <c r="A9" s="84"/>
      <c r="B9" s="80"/>
      <c r="C9" s="80"/>
      <c r="D9" s="80"/>
      <c r="E9" s="80"/>
      <c r="F9" s="80"/>
      <c r="G9" s="80"/>
      <c r="H9" s="80"/>
      <c r="I9" s="80"/>
      <c r="J9" s="80"/>
    </row>
    <row r="10" spans="1:21" x14ac:dyDescent="0.3">
      <c r="B10" s="157" t="s">
        <v>33</v>
      </c>
      <c r="C10" s="157"/>
      <c r="D10" s="157"/>
      <c r="E10" s="157"/>
      <c r="F10" s="80"/>
      <c r="G10" s="80"/>
      <c r="H10" s="80"/>
      <c r="I10" s="80"/>
      <c r="J10" s="80"/>
    </row>
    <row r="11" spans="1:21" x14ac:dyDescent="0.3">
      <c r="A11" s="79" t="s">
        <v>65</v>
      </c>
      <c r="B11" s="79" t="s">
        <v>0</v>
      </c>
      <c r="C11" s="79" t="s">
        <v>1</v>
      </c>
      <c r="D11" s="79" t="s">
        <v>2</v>
      </c>
      <c r="E11" s="79" t="s">
        <v>3</v>
      </c>
      <c r="F11" s="91"/>
      <c r="G11" s="97"/>
      <c r="H11" s="91"/>
      <c r="I11" s="97"/>
      <c r="J11" s="91"/>
    </row>
    <row r="12" spans="1:21" x14ac:dyDescent="0.3">
      <c r="A12" s="77" t="s">
        <v>88</v>
      </c>
      <c r="B12" s="98">
        <v>0.33410000000000001</v>
      </c>
      <c r="C12" s="98">
        <v>0.29709999999999998</v>
      </c>
      <c r="D12" s="98">
        <v>0.39069999999999999</v>
      </c>
      <c r="E12" s="98">
        <v>0.11020000000000001</v>
      </c>
      <c r="F12" s="91"/>
      <c r="G12" s="97"/>
      <c r="I12" s="97"/>
      <c r="J12" s="91"/>
      <c r="Q12" s="18"/>
      <c r="R12" s="18"/>
      <c r="S12" s="18"/>
      <c r="T12" s="18"/>
      <c r="U12" s="18"/>
    </row>
    <row r="13" spans="1:21" x14ac:dyDescent="0.3">
      <c r="A13" s="77" t="s">
        <v>87</v>
      </c>
      <c r="B13" s="98">
        <v>0.38190000000000002</v>
      </c>
      <c r="C13" s="98">
        <v>0.56259999999999999</v>
      </c>
      <c r="D13" s="98">
        <v>0.45429999999999998</v>
      </c>
      <c r="E13" s="98">
        <v>0.2288</v>
      </c>
      <c r="F13" s="91"/>
      <c r="G13" s="97"/>
      <c r="H13" s="91"/>
      <c r="I13" s="97"/>
      <c r="J13" s="91"/>
      <c r="Q13" s="18"/>
      <c r="R13" s="18"/>
      <c r="S13" s="18"/>
      <c r="T13" s="18"/>
      <c r="U13" s="18"/>
    </row>
    <row r="14" spans="1:21" x14ac:dyDescent="0.3">
      <c r="A14" s="77" t="s">
        <v>89</v>
      </c>
      <c r="B14" s="98">
        <f>B15-B13-B12</f>
        <v>0.28399999999999997</v>
      </c>
      <c r="C14" s="98">
        <f t="shared" ref="C14:E14" si="0">C15-C13-C12</f>
        <v>0.14030000000000004</v>
      </c>
      <c r="D14" s="98">
        <f t="shared" si="0"/>
        <v>0.15500000000000008</v>
      </c>
      <c r="E14" s="98">
        <f t="shared" si="0"/>
        <v>0.66100000000000003</v>
      </c>
      <c r="F14" s="91"/>
      <c r="G14" s="97"/>
      <c r="H14" s="91"/>
      <c r="I14" s="97"/>
      <c r="J14" s="91"/>
      <c r="Q14" s="18"/>
      <c r="R14" s="18"/>
      <c r="S14" s="18"/>
      <c r="T14" s="18"/>
      <c r="U14" s="18"/>
    </row>
    <row r="15" spans="1:21" x14ac:dyDescent="0.3">
      <c r="A15" s="77" t="s">
        <v>116</v>
      </c>
      <c r="B15" s="95">
        <v>1</v>
      </c>
      <c r="C15" s="95">
        <v>1</v>
      </c>
      <c r="D15" s="95">
        <v>1</v>
      </c>
      <c r="E15" s="95">
        <v>1</v>
      </c>
      <c r="Q15" s="18"/>
      <c r="R15" s="18"/>
      <c r="S15" s="18"/>
      <c r="T15" s="18"/>
      <c r="U15" s="18"/>
    </row>
    <row r="17" spans="1:22" x14ac:dyDescent="0.3">
      <c r="B17" s="96"/>
      <c r="C17" s="96"/>
      <c r="D17" s="96"/>
      <c r="E17" s="96"/>
    </row>
    <row r="18" spans="1:22" x14ac:dyDescent="0.3">
      <c r="F18" s="96"/>
    </row>
    <row r="20" spans="1:22" x14ac:dyDescent="0.3">
      <c r="B20" s="96"/>
      <c r="C20" s="96"/>
      <c r="D20" s="96"/>
      <c r="E20" s="96"/>
      <c r="F20" s="96"/>
    </row>
    <row r="21" spans="1:22" x14ac:dyDescent="0.3">
      <c r="F21" s="96"/>
    </row>
    <row r="22" spans="1:22" customFormat="1" ht="14.5" x14ac:dyDescent="0.35">
      <c r="A22" s="84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</row>
    <row r="23" spans="1:22" x14ac:dyDescent="0.3">
      <c r="A23" s="80"/>
      <c r="B23" s="156" t="s">
        <v>36</v>
      </c>
      <c r="C23" s="156"/>
      <c r="D23" s="156"/>
      <c r="E23" s="156"/>
    </row>
    <row r="24" spans="1:22" x14ac:dyDescent="0.3">
      <c r="A24" s="79"/>
      <c r="B24" s="99" t="s">
        <v>71</v>
      </c>
      <c r="C24" s="99" t="s">
        <v>72</v>
      </c>
      <c r="D24" s="99" t="s">
        <v>2</v>
      </c>
      <c r="E24" s="99" t="s">
        <v>4</v>
      </c>
    </row>
    <row r="25" spans="1:22" x14ac:dyDescent="0.3">
      <c r="A25" s="79" t="s">
        <v>98</v>
      </c>
      <c r="B25" s="98">
        <v>0.60570000000000002</v>
      </c>
      <c r="C25" s="98">
        <v>0.3251</v>
      </c>
      <c r="D25" s="98">
        <v>6.9199999999999998E-2</v>
      </c>
      <c r="E25" s="98">
        <v>1</v>
      </c>
    </row>
    <row r="26" spans="1:22" ht="14.5" x14ac:dyDescent="0.35">
      <c r="B26"/>
      <c r="C26"/>
      <c r="D26"/>
    </row>
    <row r="27" spans="1:22" x14ac:dyDescent="0.3">
      <c r="B27" s="80"/>
      <c r="C27" s="80"/>
      <c r="D27" s="80"/>
      <c r="E27" s="80"/>
      <c r="F27" s="80"/>
      <c r="G27" s="80"/>
      <c r="H27" s="80"/>
      <c r="I27" s="80"/>
      <c r="P27" s="48"/>
      <c r="Q27" s="48"/>
      <c r="R27" s="48"/>
      <c r="S27" s="48"/>
      <c r="T27" s="48"/>
    </row>
    <row r="28" spans="1:22" x14ac:dyDescent="0.3">
      <c r="B28" s="158" t="s">
        <v>36</v>
      </c>
      <c r="C28" s="158"/>
      <c r="D28" s="158"/>
      <c r="E28" s="100"/>
      <c r="F28" s="80"/>
      <c r="G28" s="80"/>
      <c r="H28" s="80"/>
      <c r="I28" s="80"/>
      <c r="P28" s="49"/>
      <c r="Q28" s="50"/>
      <c r="R28" s="50"/>
      <c r="S28" s="50"/>
      <c r="T28" s="50"/>
    </row>
    <row r="29" spans="1:22" ht="14.5" x14ac:dyDescent="0.35">
      <c r="A29" s="79" t="s">
        <v>98</v>
      </c>
      <c r="B29" s="99" t="s">
        <v>71</v>
      </c>
      <c r="C29" s="99" t="s">
        <v>72</v>
      </c>
      <c r="D29" s="79" t="s">
        <v>2</v>
      </c>
      <c r="E29" s="80"/>
      <c r="F29" s="101"/>
      <c r="G29" s="97"/>
      <c r="H29" s="101"/>
      <c r="I29" s="96"/>
      <c r="P29"/>
      <c r="Q29" s="74"/>
      <c r="R29" s="74"/>
      <c r="S29" s="74"/>
      <c r="T29" s="74"/>
      <c r="U29"/>
      <c r="V29"/>
    </row>
    <row r="30" spans="1:22" ht="14.5" x14ac:dyDescent="0.35">
      <c r="A30" s="77" t="s">
        <v>88</v>
      </c>
      <c r="B30" s="98">
        <v>0.31169999999999998</v>
      </c>
      <c r="C30" s="98">
        <v>0.3982</v>
      </c>
      <c r="D30" s="98">
        <v>0.39879999999999999</v>
      </c>
      <c r="E30" s="96"/>
      <c r="F30" s="101"/>
      <c r="G30" s="97"/>
      <c r="H30" s="101"/>
      <c r="I30" s="96"/>
      <c r="P30"/>
      <c r="Q30" s="74"/>
      <c r="R30" s="74"/>
      <c r="S30" s="74"/>
      <c r="T30" s="74"/>
      <c r="U30"/>
      <c r="V30"/>
    </row>
    <row r="31" spans="1:22" ht="14.5" x14ac:dyDescent="0.35">
      <c r="A31" s="77" t="s">
        <v>87</v>
      </c>
      <c r="B31" s="98">
        <v>0.35549999999999998</v>
      </c>
      <c r="C31" s="98">
        <v>0.52849999999999997</v>
      </c>
      <c r="D31" s="98">
        <v>0.35060000000000002</v>
      </c>
      <c r="E31" s="96"/>
      <c r="F31" s="101"/>
      <c r="G31" s="97"/>
      <c r="H31" s="101"/>
      <c r="I31" s="96"/>
      <c r="P31"/>
      <c r="Q31" s="74"/>
      <c r="R31" s="74"/>
      <c r="S31" s="74"/>
      <c r="T31" s="74"/>
      <c r="U31"/>
      <c r="V31"/>
    </row>
    <row r="32" spans="1:22" ht="14.5" x14ac:dyDescent="0.35">
      <c r="A32" s="77" t="s">
        <v>89</v>
      </c>
      <c r="B32" s="98">
        <f>B33-B31-B30</f>
        <v>0.3328000000000001</v>
      </c>
      <c r="C32" s="98">
        <f t="shared" ref="C32:D32" si="1">C33-C31-C30</f>
        <v>7.3300000000000032E-2</v>
      </c>
      <c r="D32" s="98">
        <f t="shared" si="1"/>
        <v>0.25059999999999999</v>
      </c>
      <c r="E32" s="96"/>
      <c r="F32" s="101"/>
      <c r="G32" s="97"/>
      <c r="H32" s="101"/>
      <c r="I32" s="96"/>
      <c r="P32"/>
      <c r="Q32" s="74"/>
      <c r="R32" s="74"/>
      <c r="S32" s="74"/>
      <c r="T32" s="74"/>
      <c r="U32"/>
      <c r="V32"/>
    </row>
    <row r="33" spans="1:22" ht="14.5" x14ac:dyDescent="0.35">
      <c r="A33" s="77" t="s">
        <v>4</v>
      </c>
      <c r="B33" s="95">
        <v>1</v>
      </c>
      <c r="C33" s="95">
        <v>1</v>
      </c>
      <c r="D33" s="95">
        <v>1</v>
      </c>
      <c r="P33"/>
      <c r="Q33"/>
      <c r="R33"/>
      <c r="S33"/>
      <c r="T33"/>
      <c r="U33"/>
      <c r="V33"/>
    </row>
    <row r="37" spans="1:22" x14ac:dyDescent="0.3">
      <c r="F37" s="96"/>
    </row>
    <row r="44" spans="1:22" ht="14.5" x14ac:dyDescent="0.35">
      <c r="A44" s="135" t="s">
        <v>176</v>
      </c>
      <c r="B44" s="79"/>
      <c r="C44" s="79"/>
      <c r="D44" s="79"/>
      <c r="E44" s="79"/>
      <c r="F44" s="79"/>
      <c r="G44" s="79"/>
      <c r="H44" s="79"/>
      <c r="I44" s="79"/>
      <c r="J44" s="79"/>
      <c r="K44" s="130"/>
    </row>
    <row r="45" spans="1:22" x14ac:dyDescent="0.3">
      <c r="A45" s="79"/>
      <c r="B45" s="133" t="s">
        <v>0</v>
      </c>
      <c r="C45" s="134"/>
      <c r="D45" s="133" t="s">
        <v>1</v>
      </c>
      <c r="E45" s="134"/>
      <c r="F45" s="133" t="s">
        <v>2</v>
      </c>
      <c r="G45" s="134"/>
      <c r="H45" s="133" t="s">
        <v>3</v>
      </c>
      <c r="I45" s="134"/>
      <c r="J45" s="133" t="s">
        <v>177</v>
      </c>
      <c r="K45" s="131"/>
    </row>
    <row r="46" spans="1:22" x14ac:dyDescent="0.3">
      <c r="A46" s="79"/>
      <c r="B46" s="105" t="s">
        <v>33</v>
      </c>
      <c r="C46" s="105" t="s">
        <v>56</v>
      </c>
      <c r="D46" s="105" t="s">
        <v>33</v>
      </c>
      <c r="E46" s="105" t="s">
        <v>56</v>
      </c>
      <c r="F46" s="105" t="s">
        <v>33</v>
      </c>
      <c r="G46" s="105" t="s">
        <v>56</v>
      </c>
      <c r="H46" s="105" t="s">
        <v>33</v>
      </c>
      <c r="I46" s="105" t="s">
        <v>56</v>
      </c>
      <c r="J46" s="133" t="s">
        <v>178</v>
      </c>
      <c r="K46" s="131"/>
    </row>
    <row r="47" spans="1:22" x14ac:dyDescent="0.3">
      <c r="A47" s="77" t="s">
        <v>88</v>
      </c>
      <c r="B47" s="113">
        <v>66447.05</v>
      </c>
      <c r="C47" s="98">
        <v>0.83409426875288761</v>
      </c>
      <c r="D47" s="113">
        <v>10206.36</v>
      </c>
      <c r="E47" s="98">
        <v>0.12811042164006145</v>
      </c>
      <c r="F47" s="86">
        <v>2794.41</v>
      </c>
      <c r="G47" s="98">
        <v>3.5090854496045168E-2</v>
      </c>
      <c r="H47" s="113">
        <v>215.35</v>
      </c>
      <c r="I47" s="98">
        <v>2.7044551110057321E-3</v>
      </c>
      <c r="J47" s="136">
        <v>79663.17</v>
      </c>
      <c r="K47" s="132"/>
      <c r="M47" s="18"/>
    </row>
    <row r="48" spans="1:22" x14ac:dyDescent="0.3">
      <c r="A48" s="77" t="s">
        <v>87</v>
      </c>
      <c r="B48" s="113">
        <v>75948.02</v>
      </c>
      <c r="C48" s="98">
        <v>0.76740030836251716</v>
      </c>
      <c r="D48" s="113">
        <v>19324.45</v>
      </c>
      <c r="E48" s="98">
        <v>0.19525971696083774</v>
      </c>
      <c r="F48" s="86">
        <v>3248.55</v>
      </c>
      <c r="G48" s="98">
        <v>3.2824269437584486E-2</v>
      </c>
      <c r="H48" s="77">
        <v>446.91</v>
      </c>
      <c r="I48" s="98">
        <v>4.5157052390607747E-3</v>
      </c>
      <c r="J48" s="136">
        <v>98967.93</v>
      </c>
      <c r="K48" s="132"/>
    </row>
    <row r="49" spans="1:15" x14ac:dyDescent="0.3">
      <c r="A49" s="77" t="s">
        <v>89</v>
      </c>
      <c r="B49" s="113">
        <v>56498.03</v>
      </c>
      <c r="C49" s="98">
        <v>0.8871</v>
      </c>
      <c r="D49" s="113">
        <v>4821.2</v>
      </c>
      <c r="E49" s="98">
        <v>7.5659303672613629E-2</v>
      </c>
      <c r="F49" s="113">
        <v>1108.4499999999998</v>
      </c>
      <c r="G49" s="98">
        <v>1.7397119685497363E-2</v>
      </c>
      <c r="H49" s="86">
        <v>1291.1500000000001</v>
      </c>
      <c r="I49" s="98">
        <v>2.0264595680391469E-2</v>
      </c>
      <c r="J49" s="136">
        <v>63718.83</v>
      </c>
      <c r="K49" s="132"/>
      <c r="M49" s="18"/>
      <c r="O49" s="22"/>
    </row>
    <row r="50" spans="1:15" x14ac:dyDescent="0.3">
      <c r="A50" s="77" t="s">
        <v>116</v>
      </c>
      <c r="B50" s="113">
        <v>198893.1</v>
      </c>
      <c r="C50" s="98">
        <v>0.82068109590192118</v>
      </c>
      <c r="D50" s="113">
        <v>34352.01</v>
      </c>
      <c r="E50" s="98">
        <v>0.14174469710066473</v>
      </c>
      <c r="F50" s="86">
        <v>7151.41</v>
      </c>
      <c r="G50" s="98">
        <v>2.9512604021033024E-2</v>
      </c>
      <c r="H50" s="86">
        <v>1953.41</v>
      </c>
      <c r="I50" s="98">
        <v>8.0616029763810777E-3</v>
      </c>
      <c r="J50" s="136">
        <v>242349.93</v>
      </c>
      <c r="K50" s="132"/>
    </row>
    <row r="51" spans="1:15" x14ac:dyDescent="0.3">
      <c r="B51" s="91"/>
      <c r="C51" s="93"/>
      <c r="D51" s="91"/>
      <c r="E51" s="93"/>
      <c r="F51" s="91"/>
      <c r="G51" s="93"/>
      <c r="H51" s="91"/>
      <c r="I51" s="93"/>
      <c r="J51" s="91"/>
    </row>
    <row r="53" spans="1:15" x14ac:dyDescent="0.3">
      <c r="A53" s="80" t="s">
        <v>184</v>
      </c>
      <c r="B53" s="79"/>
      <c r="C53" s="79"/>
      <c r="D53" s="79"/>
      <c r="E53" s="79"/>
      <c r="F53" s="79"/>
      <c r="G53" s="79"/>
      <c r="H53" s="79"/>
      <c r="I53" s="79"/>
    </row>
    <row r="54" spans="1:15" x14ac:dyDescent="0.3">
      <c r="A54" s="79"/>
      <c r="B54" s="152" t="s">
        <v>71</v>
      </c>
      <c r="C54" s="153"/>
      <c r="D54" s="152" t="s">
        <v>72</v>
      </c>
      <c r="E54" s="153"/>
      <c r="F54" s="152" t="s">
        <v>2</v>
      </c>
      <c r="G54" s="153"/>
      <c r="H54" s="152" t="s">
        <v>177</v>
      </c>
      <c r="I54" s="153"/>
    </row>
    <row r="55" spans="1:15" x14ac:dyDescent="0.3">
      <c r="A55" s="79"/>
      <c r="B55" s="105" t="s">
        <v>36</v>
      </c>
      <c r="C55" s="105" t="s">
        <v>56</v>
      </c>
      <c r="D55" s="105" t="s">
        <v>36</v>
      </c>
      <c r="E55" s="105" t="s">
        <v>56</v>
      </c>
      <c r="F55" s="105" t="s">
        <v>36</v>
      </c>
      <c r="G55" s="105" t="s">
        <v>56</v>
      </c>
      <c r="H55" s="152" t="s">
        <v>179</v>
      </c>
      <c r="I55" s="153"/>
    </row>
    <row r="56" spans="1:15" x14ac:dyDescent="0.3">
      <c r="A56" s="77" t="s">
        <v>88</v>
      </c>
      <c r="B56" s="102">
        <v>55002</v>
      </c>
      <c r="C56" s="98">
        <v>0.54590000000000005</v>
      </c>
      <c r="D56" s="102">
        <v>37705</v>
      </c>
      <c r="E56" s="98">
        <v>0.37419999999999998</v>
      </c>
      <c r="F56" s="103">
        <v>8044</v>
      </c>
      <c r="G56" s="98">
        <v>7.9799999999999996E-2</v>
      </c>
      <c r="H56" s="154">
        <v>100751</v>
      </c>
      <c r="I56" s="155"/>
    </row>
    <row r="57" spans="1:15" x14ac:dyDescent="0.3">
      <c r="A57" s="77" t="s">
        <v>87</v>
      </c>
      <c r="B57" s="102">
        <v>62722</v>
      </c>
      <c r="C57" s="98">
        <v>0.52339999999999998</v>
      </c>
      <c r="D57" s="102">
        <v>50045</v>
      </c>
      <c r="E57" s="98">
        <v>0.41760000000000003</v>
      </c>
      <c r="F57" s="103">
        <v>7072</v>
      </c>
      <c r="G57" s="98">
        <v>5.8999999999999997E-2</v>
      </c>
      <c r="H57" s="154">
        <v>119839</v>
      </c>
      <c r="I57" s="155"/>
    </row>
    <row r="58" spans="1:15" x14ac:dyDescent="0.3">
      <c r="A58" s="77" t="s">
        <v>89</v>
      </c>
      <c r="B58" s="102">
        <f>B59-B56-B57</f>
        <v>58733</v>
      </c>
      <c r="C58" s="98">
        <v>0.83030000000000004</v>
      </c>
      <c r="D58" s="102">
        <f>D59-D56-D57</f>
        <v>6945</v>
      </c>
      <c r="E58" s="98">
        <v>9.8199999999999996E-2</v>
      </c>
      <c r="F58" s="102">
        <f>F59-F56-F57</f>
        <v>5057</v>
      </c>
      <c r="G58" s="98">
        <v>7.1499999999999994E-2</v>
      </c>
      <c r="H58" s="154">
        <f>H59-H56-H57</f>
        <v>70735</v>
      </c>
      <c r="I58" s="155"/>
    </row>
    <row r="59" spans="1:15" x14ac:dyDescent="0.3">
      <c r="A59" s="77" t="s">
        <v>116</v>
      </c>
      <c r="B59" s="102">
        <v>176457</v>
      </c>
      <c r="C59" s="98">
        <v>0.60570000000000002</v>
      </c>
      <c r="D59" s="102">
        <v>94695</v>
      </c>
      <c r="E59" s="98">
        <v>0.3251</v>
      </c>
      <c r="F59" s="102">
        <v>20173</v>
      </c>
      <c r="G59" s="98">
        <v>6.9199999999999998E-2</v>
      </c>
      <c r="H59" s="154">
        <v>291325</v>
      </c>
      <c r="I59" s="155"/>
    </row>
    <row r="60" spans="1:15" x14ac:dyDescent="0.3">
      <c r="B60" s="93"/>
    </row>
    <row r="61" spans="1:15" ht="14.5" x14ac:dyDescent="0.35">
      <c r="A61" s="84"/>
      <c r="G61" s="142"/>
      <c r="H61" s="142"/>
      <c r="I61" s="84"/>
      <c r="J61" s="84"/>
    </row>
    <row r="62" spans="1:15" ht="14.5" x14ac:dyDescent="0.35">
      <c r="A62" s="84"/>
      <c r="G62" s="84"/>
      <c r="H62" s="84"/>
      <c r="I62" s="84"/>
      <c r="J62" s="84"/>
    </row>
    <row r="63" spans="1:15" ht="14.5" x14ac:dyDescent="0.35">
      <c r="A63" s="84"/>
      <c r="G63" s="84"/>
      <c r="H63" s="84"/>
      <c r="I63" s="84"/>
      <c r="J63" s="84"/>
    </row>
  </sheetData>
  <mergeCells count="13">
    <mergeCell ref="B54:C54"/>
    <mergeCell ref="D54:E54"/>
    <mergeCell ref="F54:G54"/>
    <mergeCell ref="H54:I54"/>
    <mergeCell ref="B5:F5"/>
    <mergeCell ref="B10:E10"/>
    <mergeCell ref="B23:E23"/>
    <mergeCell ref="B28:D28"/>
    <mergeCell ref="H55:I55"/>
    <mergeCell ref="H56:I56"/>
    <mergeCell ref="H57:I57"/>
    <mergeCell ref="H58:I58"/>
    <mergeCell ref="H59:I59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2"/>
  <sheetViews>
    <sheetView zoomScale="85" zoomScaleNormal="85" workbookViewId="0">
      <selection activeCell="D8" sqref="D8"/>
    </sheetView>
  </sheetViews>
  <sheetFormatPr defaultColWidth="8.90625" defaultRowHeight="14" x14ac:dyDescent="0.3"/>
  <cols>
    <col min="1" max="1" width="51.36328125" style="15" bestFit="1" customWidth="1"/>
    <col min="2" max="2" width="20.1796875" style="78" bestFit="1" customWidth="1"/>
    <col min="3" max="3" width="15.7265625" style="15" customWidth="1"/>
    <col min="4" max="4" width="9.36328125" style="15" customWidth="1"/>
    <col min="5" max="5" width="10.453125" style="15" customWidth="1"/>
    <col min="6" max="8" width="15.7265625" style="15" customWidth="1"/>
    <col min="9" max="16384" width="8.90625" style="15"/>
  </cols>
  <sheetData>
    <row r="1" spans="1:11" x14ac:dyDescent="0.3">
      <c r="A1" s="15" t="s">
        <v>62</v>
      </c>
    </row>
    <row r="3" spans="1:11" ht="56" x14ac:dyDescent="0.3">
      <c r="B3" s="104" t="s">
        <v>64</v>
      </c>
      <c r="C3" s="75" t="s">
        <v>66</v>
      </c>
      <c r="D3" s="75" t="s">
        <v>174</v>
      </c>
      <c r="E3" s="75" t="s">
        <v>175</v>
      </c>
    </row>
    <row r="4" spans="1:11" x14ac:dyDescent="0.3">
      <c r="A4" s="28" t="s">
        <v>36</v>
      </c>
      <c r="B4" s="103">
        <v>9833</v>
      </c>
      <c r="C4" s="42">
        <v>7284</v>
      </c>
      <c r="D4" s="20">
        <v>14355</v>
      </c>
      <c r="E4" s="20">
        <v>20947</v>
      </c>
      <c r="F4" s="18"/>
    </row>
    <row r="5" spans="1:11" x14ac:dyDescent="0.3">
      <c r="A5" s="28" t="s">
        <v>56</v>
      </c>
      <c r="B5" s="95">
        <v>3.3799999999999997E-2</v>
      </c>
      <c r="C5" s="58">
        <v>2.5000000000000001E-2</v>
      </c>
      <c r="D5" s="58">
        <v>4.9299999999999997E-2</v>
      </c>
      <c r="E5" s="58">
        <v>7.1900000000000006E-2</v>
      </c>
      <c r="K5" s="18"/>
    </row>
    <row r="6" spans="1:11" x14ac:dyDescent="0.3">
      <c r="B6" s="101"/>
      <c r="C6" s="26"/>
      <c r="D6" s="26"/>
      <c r="E6" s="26"/>
    </row>
    <row r="7" spans="1:11" x14ac:dyDescent="0.3">
      <c r="B7" s="101"/>
      <c r="C7" s="26"/>
      <c r="D7" s="26"/>
      <c r="E7" s="26"/>
    </row>
    <row r="8" spans="1:11" x14ac:dyDescent="0.3">
      <c r="A8" s="78"/>
      <c r="B8" s="105" t="s">
        <v>61</v>
      </c>
    </row>
    <row r="9" spans="1:11" x14ac:dyDescent="0.3">
      <c r="B9" s="105" t="s">
        <v>160</v>
      </c>
    </row>
    <row r="10" spans="1:11" x14ac:dyDescent="0.3">
      <c r="A10" s="28" t="s">
        <v>36</v>
      </c>
      <c r="B10" s="103">
        <v>1732</v>
      </c>
      <c r="C10" s="18"/>
    </row>
    <row r="11" spans="1:11" x14ac:dyDescent="0.3">
      <c r="A11" s="28" t="s">
        <v>56</v>
      </c>
      <c r="B11" s="98">
        <v>0.52639999999999998</v>
      </c>
      <c r="C11" s="26"/>
    </row>
    <row r="12" spans="1:11" ht="14.5" x14ac:dyDescent="0.35">
      <c r="H12"/>
      <c r="I12"/>
    </row>
    <row r="13" spans="1:11" ht="14.5" x14ac:dyDescent="0.35">
      <c r="A13" s="15" t="s">
        <v>67</v>
      </c>
      <c r="B13" s="96"/>
      <c r="C13" s="18"/>
      <c r="D13" s="18"/>
      <c r="E13" s="18"/>
      <c r="H13"/>
      <c r="I13"/>
    </row>
    <row r="14" spans="1:11" ht="14.5" x14ac:dyDescent="0.35">
      <c r="A14" s="15" t="s">
        <v>37</v>
      </c>
      <c r="B14" s="69">
        <v>42887</v>
      </c>
      <c r="C14" s="69">
        <v>43252</v>
      </c>
      <c r="D14" s="69">
        <v>43617</v>
      </c>
      <c r="E14" s="69">
        <v>43983</v>
      </c>
      <c r="F14" s="69">
        <v>44348</v>
      </c>
      <c r="G14" s="69">
        <v>44713</v>
      </c>
      <c r="H14" s="69">
        <v>44805</v>
      </c>
      <c r="I14"/>
    </row>
    <row r="15" spans="1:11" ht="14.5" x14ac:dyDescent="0.35">
      <c r="A15" s="28" t="s">
        <v>64</v>
      </c>
      <c r="B15" s="58">
        <v>2.7699999999999999E-2</v>
      </c>
      <c r="C15" s="58">
        <v>2.58E-2</v>
      </c>
      <c r="D15" s="58">
        <v>2.93E-2</v>
      </c>
      <c r="E15" s="58">
        <v>2.8799999999999999E-2</v>
      </c>
      <c r="F15" s="58">
        <v>2.8199999999999999E-2</v>
      </c>
      <c r="G15" s="58">
        <v>3.3399999999999999E-2</v>
      </c>
      <c r="H15" s="58">
        <v>3.3799999999999997E-2</v>
      </c>
      <c r="I15"/>
    </row>
    <row r="16" spans="1:11" ht="14.5" x14ac:dyDescent="0.35">
      <c r="A16" s="69" t="s">
        <v>148</v>
      </c>
      <c r="B16" s="58">
        <v>0.08</v>
      </c>
      <c r="C16" s="58">
        <v>0.08</v>
      </c>
      <c r="D16" s="58">
        <v>0.08</v>
      </c>
      <c r="E16" s="58">
        <v>0.08</v>
      </c>
      <c r="F16" s="58">
        <v>0.08</v>
      </c>
      <c r="G16" s="58">
        <v>0.08</v>
      </c>
      <c r="H16" s="58">
        <v>0.08</v>
      </c>
      <c r="I16"/>
    </row>
    <row r="17" spans="1:9" x14ac:dyDescent="0.3">
      <c r="B17" s="18"/>
      <c r="C17" s="18"/>
      <c r="D17" s="18"/>
      <c r="E17" s="18"/>
      <c r="F17" s="18"/>
      <c r="G17" s="18"/>
      <c r="H17" s="18"/>
    </row>
    <row r="18" spans="1:9" x14ac:dyDescent="0.3">
      <c r="A18" s="15" t="s">
        <v>37</v>
      </c>
      <c r="B18" s="69">
        <v>42887</v>
      </c>
      <c r="C18" s="69">
        <v>43252</v>
      </c>
      <c r="D18" s="69">
        <v>43617</v>
      </c>
      <c r="E18" s="69">
        <v>43983</v>
      </c>
      <c r="F18" s="69">
        <v>44348</v>
      </c>
      <c r="G18" s="69">
        <v>44713</v>
      </c>
      <c r="H18" s="69">
        <v>44805</v>
      </c>
    </row>
    <row r="19" spans="1:9" x14ac:dyDescent="0.3">
      <c r="A19" s="28" t="s">
        <v>66</v>
      </c>
      <c r="B19" s="58">
        <v>2.06E-2</v>
      </c>
      <c r="C19" s="58">
        <v>2.1299999999999999E-2</v>
      </c>
      <c r="D19" s="58">
        <v>2.4299999999999999E-2</v>
      </c>
      <c r="E19" s="58">
        <v>2.52E-2</v>
      </c>
      <c r="F19" s="58">
        <v>2.4899999999999999E-2</v>
      </c>
      <c r="G19" s="58">
        <v>2.4899999999999999E-2</v>
      </c>
      <c r="H19" s="58">
        <v>2.5000000000000001E-2</v>
      </c>
    </row>
    <row r="20" spans="1:9" x14ac:dyDescent="0.3">
      <c r="A20" s="69" t="s">
        <v>148</v>
      </c>
      <c r="B20" s="58">
        <v>0.03</v>
      </c>
      <c r="C20" s="58">
        <v>0.03</v>
      </c>
      <c r="D20" s="58">
        <v>0.03</v>
      </c>
      <c r="E20" s="58">
        <v>0.03</v>
      </c>
      <c r="F20" s="58">
        <v>0.03</v>
      </c>
      <c r="G20" s="58">
        <v>0.03</v>
      </c>
      <c r="H20" s="58">
        <v>0.03</v>
      </c>
    </row>
    <row r="21" spans="1:9" ht="14.5" x14ac:dyDescent="0.35">
      <c r="A21"/>
      <c r="B21" s="76"/>
      <c r="C21" s="76"/>
      <c r="D21" s="76"/>
      <c r="E21" s="76"/>
      <c r="F21" s="76"/>
      <c r="G21" s="76"/>
      <c r="H21" s="76"/>
    </row>
    <row r="22" spans="1:9" x14ac:dyDescent="0.3">
      <c r="A22" s="28" t="s">
        <v>204</v>
      </c>
      <c r="B22" s="69"/>
      <c r="C22" s="69"/>
      <c r="D22" s="69"/>
      <c r="E22" s="69"/>
      <c r="F22" s="69">
        <v>44440</v>
      </c>
      <c r="G22" s="69">
        <v>44713</v>
      </c>
      <c r="H22" s="69">
        <v>44805</v>
      </c>
    </row>
    <row r="23" spans="1:9" x14ac:dyDescent="0.3">
      <c r="A23" s="28" t="s">
        <v>180</v>
      </c>
      <c r="B23" s="58"/>
      <c r="C23" s="58"/>
      <c r="D23" s="58"/>
      <c r="E23" s="58"/>
      <c r="F23" s="58">
        <v>2.76E-2</v>
      </c>
      <c r="G23" s="58">
        <v>4.4900000000000002E-2</v>
      </c>
      <c r="H23" s="58">
        <v>4.9299999999999997E-2</v>
      </c>
    </row>
    <row r="24" spans="1:9" x14ac:dyDescent="0.3">
      <c r="A24" s="69" t="s">
        <v>181</v>
      </c>
      <c r="B24" s="58"/>
      <c r="C24" s="58"/>
      <c r="D24" s="58"/>
      <c r="E24" s="58"/>
      <c r="F24" s="58">
        <v>6.4500000000000002E-2</v>
      </c>
      <c r="G24" s="58">
        <v>7.0400000000000004E-2</v>
      </c>
      <c r="H24" s="58">
        <v>7.1900000000000006E-2</v>
      </c>
    </row>
    <row r="25" spans="1:9" ht="14.5" x14ac:dyDescent="0.35">
      <c r="B25" s="18"/>
      <c r="C25" s="18"/>
      <c r="D25" s="18"/>
      <c r="E25" s="18"/>
      <c r="F25" s="18"/>
      <c r="G25" s="18"/>
      <c r="H25" s="18"/>
      <c r="I25"/>
    </row>
    <row r="26" spans="1:9" x14ac:dyDescent="0.3">
      <c r="A26" s="15" t="s">
        <v>61</v>
      </c>
      <c r="B26" s="69">
        <v>42887</v>
      </c>
      <c r="C26" s="69">
        <v>43252</v>
      </c>
      <c r="D26" s="69">
        <v>43617</v>
      </c>
      <c r="E26" s="69">
        <v>43983</v>
      </c>
      <c r="F26" s="69">
        <v>44348</v>
      </c>
      <c r="G26" s="69">
        <v>44713</v>
      </c>
      <c r="H26" s="69">
        <v>44805</v>
      </c>
    </row>
    <row r="27" spans="1:9" ht="28" x14ac:dyDescent="0.3">
      <c r="A27" s="38" t="s">
        <v>130</v>
      </c>
      <c r="B27" s="58">
        <v>0.45630609352857815</v>
      </c>
      <c r="C27" s="58">
        <v>0.47016274864376129</v>
      </c>
      <c r="D27" s="58">
        <v>0.47081881533101044</v>
      </c>
      <c r="E27" s="58">
        <v>0.49719999999999998</v>
      </c>
      <c r="F27" s="58">
        <v>0.50490000000000002</v>
      </c>
      <c r="G27" s="58">
        <v>0.50949999999999995</v>
      </c>
      <c r="H27" s="58">
        <v>0.52639999999999998</v>
      </c>
    </row>
    <row r="28" spans="1:9" x14ac:dyDescent="0.3">
      <c r="A28" s="69" t="s">
        <v>148</v>
      </c>
      <c r="B28" s="58">
        <v>0.5</v>
      </c>
      <c r="C28" s="58">
        <v>0.5</v>
      </c>
      <c r="D28" s="58">
        <v>0.5</v>
      </c>
      <c r="E28" s="58">
        <v>0.5</v>
      </c>
      <c r="F28" s="58">
        <v>0.5</v>
      </c>
      <c r="G28" s="58">
        <v>0.5</v>
      </c>
      <c r="H28" s="58">
        <v>0.5</v>
      </c>
    </row>
    <row r="29" spans="1:9" ht="14.5" x14ac:dyDescent="0.35">
      <c r="I29"/>
    </row>
    <row r="31" spans="1:9" ht="14.5" x14ac:dyDescent="0.35">
      <c r="F31"/>
      <c r="G31"/>
      <c r="H31"/>
    </row>
    <row r="32" spans="1:9" ht="14.5" x14ac:dyDescent="0.35">
      <c r="F32"/>
      <c r="G32"/>
      <c r="H32"/>
    </row>
  </sheetData>
  <phoneticPr fontId="11" type="noConversion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19"/>
  <sheetViews>
    <sheetView zoomScale="122" zoomScaleNormal="122" workbookViewId="0">
      <selection activeCell="C14" sqref="C14:J18"/>
    </sheetView>
  </sheetViews>
  <sheetFormatPr defaultColWidth="8.90625" defaultRowHeight="14" x14ac:dyDescent="0.3"/>
  <cols>
    <col min="1" max="1" width="22.08984375" style="15" bestFit="1" customWidth="1"/>
    <col min="2" max="2" width="12.54296875" style="15" bestFit="1" customWidth="1"/>
    <col min="3" max="3" width="10.54296875" style="15" customWidth="1"/>
    <col min="4" max="4" width="11.54296875" style="15" bestFit="1" customWidth="1"/>
    <col min="5" max="5" width="8.26953125" style="15" bestFit="1" customWidth="1"/>
    <col min="6" max="6" width="10.08984375" style="78" bestFit="1" customWidth="1"/>
    <col min="7" max="7" width="8.26953125" style="78" bestFit="1" customWidth="1"/>
    <col min="8" max="8" width="10.08984375" style="78" bestFit="1" customWidth="1"/>
    <col min="9" max="9" width="8.26953125" style="78" bestFit="1" customWidth="1"/>
    <col min="10" max="10" width="8" style="15" customWidth="1"/>
    <col min="11" max="11" width="9.08984375" style="15" bestFit="1" customWidth="1"/>
    <col min="12" max="17" width="8.90625" style="15"/>
    <col min="18" max="18" width="10.08984375" style="15" bestFit="1" customWidth="1"/>
    <col min="19" max="19" width="8.90625" style="15"/>
    <col min="20" max="20" width="17" style="15" bestFit="1" customWidth="1"/>
    <col min="21" max="21" width="11.08984375" style="15" customWidth="1"/>
    <col min="22" max="22" width="11" style="15" bestFit="1" customWidth="1"/>
    <col min="23" max="23" width="8.90625" style="15"/>
    <col min="24" max="24" width="11.08984375" style="15" bestFit="1" customWidth="1"/>
    <col min="25" max="25" width="9.08984375" style="15" bestFit="1" customWidth="1"/>
    <col min="26" max="16384" width="8.90625" style="15"/>
  </cols>
  <sheetData>
    <row r="1" spans="1:28" ht="43.5" customHeight="1" x14ac:dyDescent="0.35">
      <c r="A1" s="160" t="s">
        <v>95</v>
      </c>
      <c r="B1" s="160" t="s">
        <v>33</v>
      </c>
      <c r="C1" s="160" t="s">
        <v>96</v>
      </c>
      <c r="D1" s="160" t="s">
        <v>87</v>
      </c>
      <c r="E1" s="160"/>
      <c r="F1" s="159" t="s">
        <v>88</v>
      </c>
      <c r="G1" s="159"/>
      <c r="H1" s="159" t="s">
        <v>89</v>
      </c>
      <c r="I1" s="159"/>
      <c r="J1" s="46"/>
      <c r="R1"/>
      <c r="S1"/>
      <c r="T1"/>
      <c r="U1"/>
      <c r="V1"/>
      <c r="W1"/>
      <c r="X1"/>
      <c r="Y1"/>
      <c r="Z1"/>
      <c r="AA1"/>
    </row>
    <row r="2" spans="1:28" ht="14.5" x14ac:dyDescent="0.35">
      <c r="A2" s="160"/>
      <c r="B2" s="160"/>
      <c r="C2" s="160"/>
      <c r="D2" s="54" t="s">
        <v>33</v>
      </c>
      <c r="E2" s="54" t="s">
        <v>56</v>
      </c>
      <c r="F2" s="106" t="s">
        <v>33</v>
      </c>
      <c r="G2" s="106" t="s">
        <v>56</v>
      </c>
      <c r="H2" s="106" t="s">
        <v>33</v>
      </c>
      <c r="I2" s="105" t="s">
        <v>56</v>
      </c>
      <c r="J2" s="47"/>
      <c r="Q2" s="15" t="s">
        <v>37</v>
      </c>
      <c r="R2"/>
      <c r="S2"/>
      <c r="T2"/>
      <c r="U2"/>
      <c r="V2"/>
      <c r="W2"/>
      <c r="X2"/>
      <c r="Y2"/>
      <c r="Z2"/>
      <c r="AA2"/>
    </row>
    <row r="3" spans="1:28" ht="14.5" x14ac:dyDescent="0.35">
      <c r="A3" s="29" t="s">
        <v>50</v>
      </c>
      <c r="B3" s="59">
        <v>24413.5</v>
      </c>
      <c r="C3" s="60">
        <f>B3/B9</f>
        <v>0.10073656716137694</v>
      </c>
      <c r="D3" s="59">
        <v>7406.02</v>
      </c>
      <c r="E3" s="60">
        <f>D3/B3</f>
        <v>0.30335756855837959</v>
      </c>
      <c r="F3" s="107">
        <v>14743.5</v>
      </c>
      <c r="G3" s="60">
        <f>F3/B3</f>
        <v>0.60390767403280976</v>
      </c>
      <c r="H3" s="86">
        <f>B3-D3-F3</f>
        <v>2263.9799999999996</v>
      </c>
      <c r="I3" s="60">
        <f>H3/B3</f>
        <v>9.2734757408810681E-2</v>
      </c>
      <c r="J3"/>
      <c r="K3" s="63"/>
      <c r="L3" s="64"/>
      <c r="M3" s="64"/>
      <c r="N3" s="64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28" ht="14.5" x14ac:dyDescent="0.35">
      <c r="A4" s="29" t="s">
        <v>51</v>
      </c>
      <c r="B4" s="59">
        <v>122572.75</v>
      </c>
      <c r="C4" s="60">
        <f>B4/B9</f>
        <v>0.50576763112743628</v>
      </c>
      <c r="D4" s="59">
        <v>54716.99</v>
      </c>
      <c r="E4" s="60">
        <f t="shared" ref="E4:E9" si="0">D4/B4</f>
        <v>0.44640419669135267</v>
      </c>
      <c r="F4" s="107">
        <v>34412.83</v>
      </c>
      <c r="G4" s="60">
        <f t="shared" ref="G4:G9" si="1">F4/B4</f>
        <v>0.28075432753201673</v>
      </c>
      <c r="H4" s="107">
        <f t="shared" ref="H4:H9" si="2">B4-D4-F4</f>
        <v>33442.930000000008</v>
      </c>
      <c r="I4" s="60">
        <f t="shared" ref="I4:I9" si="3">H4/B4</f>
        <v>0.27284147577663065</v>
      </c>
      <c r="J4"/>
      <c r="K4" s="63"/>
      <c r="L4" s="64"/>
      <c r="M4" s="64"/>
      <c r="N4" s="64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ht="14.5" x14ac:dyDescent="0.35">
      <c r="A5" s="29" t="s">
        <v>52</v>
      </c>
      <c r="B5" s="59">
        <v>50145.14</v>
      </c>
      <c r="C5" s="60">
        <f>B5/B9</f>
        <v>0.20691212908540968</v>
      </c>
      <c r="D5" s="59">
        <v>15440.63</v>
      </c>
      <c r="E5" s="60">
        <f t="shared" si="0"/>
        <v>0.30791877338461909</v>
      </c>
      <c r="F5" s="107">
        <v>20632.330000000002</v>
      </c>
      <c r="G5" s="60">
        <f t="shared" si="1"/>
        <v>0.41145223644803869</v>
      </c>
      <c r="H5" s="107">
        <f t="shared" si="2"/>
        <v>14072.18</v>
      </c>
      <c r="I5" s="60">
        <f t="shared" si="3"/>
        <v>0.28062899016734227</v>
      </c>
      <c r="J5"/>
      <c r="K5" s="63"/>
      <c r="L5" s="64"/>
      <c r="M5" s="64"/>
      <c r="N5" s="64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ht="14.5" x14ac:dyDescent="0.35">
      <c r="A6" s="29" t="s">
        <v>53</v>
      </c>
      <c r="B6" s="59">
        <v>35153.99</v>
      </c>
      <c r="C6" s="60">
        <f>B6/B9</f>
        <v>0.14505467362833568</v>
      </c>
      <c r="D6" s="59">
        <v>15364.97</v>
      </c>
      <c r="E6" s="60">
        <f t="shared" si="0"/>
        <v>0.43707613275192947</v>
      </c>
      <c r="F6" s="86">
        <v>8463.57</v>
      </c>
      <c r="G6" s="60">
        <f t="shared" si="1"/>
        <v>0.24075702359817477</v>
      </c>
      <c r="H6" s="107">
        <f t="shared" si="2"/>
        <v>11325.449999999997</v>
      </c>
      <c r="I6" s="60">
        <f t="shared" si="3"/>
        <v>0.32216684364989573</v>
      </c>
      <c r="J6"/>
      <c r="K6" s="63"/>
      <c r="L6" s="64"/>
      <c r="M6" s="64"/>
      <c r="N6" s="64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ht="14.5" x14ac:dyDescent="0.35">
      <c r="A7" s="77" t="s">
        <v>54</v>
      </c>
      <c r="B7" s="61">
        <v>5850.43</v>
      </c>
      <c r="C7" s="60">
        <f>B7/B9</f>
        <v>2.4140423725313231E-2</v>
      </c>
      <c r="D7" s="61">
        <v>2968.92</v>
      </c>
      <c r="E7" s="60">
        <f t="shared" si="0"/>
        <v>0.50747039106527214</v>
      </c>
      <c r="F7" s="107">
        <v>1132.55</v>
      </c>
      <c r="G7" s="60">
        <f t="shared" si="1"/>
        <v>0.19358406134249959</v>
      </c>
      <c r="H7" s="86">
        <f t="shared" si="2"/>
        <v>1748.9600000000003</v>
      </c>
      <c r="I7" s="60">
        <f t="shared" si="3"/>
        <v>0.2989455475922283</v>
      </c>
      <c r="J7"/>
      <c r="K7" s="63"/>
      <c r="L7" s="64"/>
      <c r="M7" s="64"/>
      <c r="N7" s="64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ht="14.5" x14ac:dyDescent="0.35">
      <c r="A8" s="29" t="s">
        <v>55</v>
      </c>
      <c r="B8" s="61">
        <v>4214.12</v>
      </c>
      <c r="C8" s="60">
        <f>B8/B9</f>
        <v>1.7388575272128198E-2</v>
      </c>
      <c r="D8" s="61">
        <v>3070.4</v>
      </c>
      <c r="E8" s="60">
        <f t="shared" si="0"/>
        <v>0.72859814148624158</v>
      </c>
      <c r="F8" s="107">
        <v>278.39</v>
      </c>
      <c r="G8" s="60">
        <f t="shared" si="1"/>
        <v>6.6061241730183282E-2</v>
      </c>
      <c r="H8" s="86">
        <f t="shared" si="2"/>
        <v>865.32999999999981</v>
      </c>
      <c r="I8" s="60">
        <f t="shared" si="3"/>
        <v>0.20534061678357518</v>
      </c>
      <c r="J8"/>
      <c r="K8" s="63"/>
      <c r="L8" s="64"/>
      <c r="M8" s="64"/>
      <c r="N8" s="64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ht="14.5" x14ac:dyDescent="0.35">
      <c r="A9" s="29" t="s">
        <v>4</v>
      </c>
      <c r="B9" s="59">
        <v>242349.93</v>
      </c>
      <c r="C9" s="60">
        <v>1</v>
      </c>
      <c r="D9" s="59">
        <v>98967.93</v>
      </c>
      <c r="E9" s="60">
        <f t="shared" si="0"/>
        <v>0.40836789183310263</v>
      </c>
      <c r="F9" s="107">
        <v>79663.17</v>
      </c>
      <c r="G9" s="60">
        <f t="shared" si="1"/>
        <v>0.32871133901297189</v>
      </c>
      <c r="H9" s="107">
        <f t="shared" si="2"/>
        <v>63718.83</v>
      </c>
      <c r="I9" s="60">
        <f t="shared" si="3"/>
        <v>0.26292076915392548</v>
      </c>
      <c r="J9"/>
      <c r="K9" s="63"/>
      <c r="L9" s="64"/>
      <c r="M9" s="64"/>
      <c r="N9" s="64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ht="14.5" x14ac:dyDescent="0.35"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ht="14.25" customHeight="1" x14ac:dyDescent="0.35">
      <c r="B11" s="160" t="s">
        <v>33</v>
      </c>
      <c r="C11" s="160" t="s">
        <v>96</v>
      </c>
      <c r="D11" s="160" t="s">
        <v>87</v>
      </c>
      <c r="E11" s="160"/>
      <c r="F11" s="159" t="s">
        <v>88</v>
      </c>
      <c r="G11" s="159"/>
      <c r="H11" s="159" t="s">
        <v>89</v>
      </c>
      <c r="I11" s="159"/>
      <c r="J11" s="46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ht="14.5" x14ac:dyDescent="0.35">
      <c r="B12" s="160"/>
      <c r="C12" s="160"/>
      <c r="D12" s="54" t="s">
        <v>33</v>
      </c>
      <c r="E12" s="54" t="s">
        <v>56</v>
      </c>
      <c r="F12" s="106" t="s">
        <v>33</v>
      </c>
      <c r="G12" s="106" t="s">
        <v>56</v>
      </c>
      <c r="H12" s="106" t="s">
        <v>33</v>
      </c>
      <c r="I12" s="105" t="s">
        <v>56</v>
      </c>
      <c r="J12" s="47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ht="14.5" x14ac:dyDescent="0.35">
      <c r="A13" s="19" t="s">
        <v>68</v>
      </c>
      <c r="B13" s="65">
        <f>B3+B4</f>
        <v>146986.25</v>
      </c>
      <c r="C13" s="60">
        <f>C3+C4</f>
        <v>0.60650419828881319</v>
      </c>
      <c r="D13" s="65">
        <f>D3+D4</f>
        <v>62123.009999999995</v>
      </c>
      <c r="E13" s="58">
        <f>D13/B13</f>
        <v>0.42264504332888275</v>
      </c>
      <c r="F13" s="65">
        <f>F3+F4</f>
        <v>49156.33</v>
      </c>
      <c r="G13" s="58">
        <f>F13/B13</f>
        <v>0.33442808425958209</v>
      </c>
      <c r="H13" s="65">
        <f>H3+H4</f>
        <v>35706.910000000003</v>
      </c>
      <c r="I13" s="58">
        <f>H13/B13</f>
        <v>0.24292687241153513</v>
      </c>
      <c r="J13" s="66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ht="14.5" x14ac:dyDescent="0.35">
      <c r="A14"/>
      <c r="B14" s="68"/>
      <c r="C14" s="68"/>
      <c r="D14" s="68"/>
      <c r="E14" s="68"/>
      <c r="F14" s="68"/>
      <c r="G14" s="68"/>
      <c r="H14" s="68"/>
      <c r="I14" s="68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</row>
    <row r="15" spans="1:28" ht="14.5" x14ac:dyDescent="0.35">
      <c r="B15" s="67"/>
      <c r="C15" s="64"/>
      <c r="D15" s="67"/>
      <c r="E15" s="64"/>
      <c r="F15" s="108"/>
      <c r="G15" s="109"/>
      <c r="H15" s="108"/>
      <c r="I15" s="109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</row>
    <row r="16" spans="1:28" ht="14.5" x14ac:dyDescent="0.35">
      <c r="A16"/>
      <c r="B16"/>
      <c r="C16" s="64"/>
      <c r="D16" s="67"/>
      <c r="E16" s="64"/>
      <c r="F16" s="108"/>
      <c r="G16" s="109"/>
      <c r="H16" s="108"/>
      <c r="I16" s="109"/>
      <c r="J16"/>
      <c r="K16"/>
      <c r="L16"/>
    </row>
    <row r="17" spans="1:12" ht="14.5" x14ac:dyDescent="0.35">
      <c r="A17"/>
      <c r="B17"/>
      <c r="C17" s="64"/>
      <c r="D17"/>
      <c r="E17"/>
      <c r="F17" s="84"/>
      <c r="G17" s="84"/>
      <c r="H17" s="84"/>
      <c r="I17" s="84"/>
      <c r="J17"/>
      <c r="K17"/>
      <c r="L17"/>
    </row>
    <row r="18" spans="1:12" ht="14.5" x14ac:dyDescent="0.35">
      <c r="A18"/>
      <c r="B18" s="68"/>
      <c r="C18" s="64"/>
      <c r="D18"/>
      <c r="E18"/>
      <c r="F18" s="84"/>
      <c r="G18" s="84"/>
      <c r="H18" s="84"/>
      <c r="I18" s="84"/>
      <c r="J18"/>
      <c r="K18"/>
      <c r="L18"/>
    </row>
    <row r="19" spans="1:12" x14ac:dyDescent="0.3">
      <c r="F19" s="101"/>
    </row>
  </sheetData>
  <mergeCells count="11">
    <mergeCell ref="H11:I11"/>
    <mergeCell ref="A1:A2"/>
    <mergeCell ref="B11:B12"/>
    <mergeCell ref="C11:C12"/>
    <mergeCell ref="D11:E11"/>
    <mergeCell ref="F11:G11"/>
    <mergeCell ref="D1:E1"/>
    <mergeCell ref="F1:G1"/>
    <mergeCell ref="H1:I1"/>
    <mergeCell ref="B1:B2"/>
    <mergeCell ref="C1:C2"/>
  </mergeCells>
  <pageMargins left="0.7" right="0.7" top="0.75" bottom="0.75" header="0.3" footer="0.3"/>
  <pageSetup paperSize="9" orientation="portrait" r:id="rId1"/>
  <ignoredErrors>
    <ignoredError sqref="E13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41"/>
  <sheetViews>
    <sheetView zoomScale="98" zoomScaleNormal="98" workbookViewId="0">
      <selection activeCell="A12" sqref="A12"/>
    </sheetView>
  </sheetViews>
  <sheetFormatPr defaultColWidth="8.90625" defaultRowHeight="14" x14ac:dyDescent="0.3"/>
  <cols>
    <col min="1" max="1" width="27" style="15" bestFit="1" customWidth="1"/>
    <col min="2" max="2" width="12.7265625" style="15" bestFit="1" customWidth="1"/>
    <col min="3" max="3" width="9.1796875" style="15" bestFit="1" customWidth="1"/>
    <col min="4" max="4" width="11.453125" style="15" bestFit="1" customWidth="1"/>
    <col min="5" max="11" width="9.7265625" style="15" bestFit="1" customWidth="1"/>
    <col min="12" max="12" width="12.08984375" style="15" bestFit="1" customWidth="1"/>
    <col min="13" max="13" width="10.81640625" style="15" bestFit="1" customWidth="1"/>
    <col min="14" max="15" width="8.90625" style="15"/>
    <col min="16" max="16" width="8.90625" style="15" customWidth="1"/>
    <col min="17" max="17" width="11.08984375" style="15" customWidth="1"/>
    <col min="18" max="18" width="10.6328125" style="15" bestFit="1" customWidth="1"/>
    <col min="19" max="16384" width="8.90625" style="15"/>
  </cols>
  <sheetData>
    <row r="1" spans="1:15" x14ac:dyDescent="0.3">
      <c r="A1" s="19" t="s">
        <v>37</v>
      </c>
      <c r="B1" s="14" t="s">
        <v>159</v>
      </c>
      <c r="C1" s="14" t="s">
        <v>158</v>
      </c>
      <c r="D1" s="28" t="s">
        <v>150</v>
      </c>
      <c r="E1" s="28" t="s">
        <v>4</v>
      </c>
    </row>
    <row r="2" spans="1:15" x14ac:dyDescent="0.3">
      <c r="A2" s="28" t="s">
        <v>126</v>
      </c>
      <c r="B2" s="19">
        <v>44.33</v>
      </c>
      <c r="C2" s="19">
        <v>44.82</v>
      </c>
      <c r="D2" s="19">
        <v>34.61</v>
      </c>
      <c r="E2" s="19">
        <v>44.45</v>
      </c>
    </row>
    <row r="4" spans="1:15" x14ac:dyDescent="0.3">
      <c r="A4" s="21" t="s">
        <v>211</v>
      </c>
    </row>
    <row r="5" spans="1:15" x14ac:dyDescent="0.3">
      <c r="B5" s="161" t="s">
        <v>33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3"/>
      <c r="O5" s="49"/>
    </row>
    <row r="6" spans="1:15" x14ac:dyDescent="0.3">
      <c r="A6" s="28" t="s">
        <v>69</v>
      </c>
      <c r="B6" s="28" t="s">
        <v>49</v>
      </c>
      <c r="C6" s="28" t="s">
        <v>117</v>
      </c>
      <c r="D6" s="28" t="s">
        <v>118</v>
      </c>
      <c r="E6" s="28" t="s">
        <v>119</v>
      </c>
      <c r="F6" s="28" t="s">
        <v>120</v>
      </c>
      <c r="G6" s="28" t="s">
        <v>121</v>
      </c>
      <c r="H6" s="28" t="s">
        <v>122</v>
      </c>
      <c r="I6" s="28" t="s">
        <v>123</v>
      </c>
      <c r="J6" s="28" t="s">
        <v>124</v>
      </c>
      <c r="K6" s="28" t="s">
        <v>125</v>
      </c>
      <c r="L6" s="28" t="s">
        <v>205</v>
      </c>
      <c r="M6" s="28" t="s">
        <v>4</v>
      </c>
    </row>
    <row r="7" spans="1:15" x14ac:dyDescent="0.3">
      <c r="A7" s="19" t="s">
        <v>159</v>
      </c>
      <c r="B7" s="39">
        <v>430.29</v>
      </c>
      <c r="C7" s="39">
        <v>7989.01</v>
      </c>
      <c r="D7" s="17">
        <v>17035.5</v>
      </c>
      <c r="E7" s="17">
        <v>17722.650000000001</v>
      </c>
      <c r="F7" s="17">
        <v>19594.009999999998</v>
      </c>
      <c r="G7" s="17">
        <v>20537.57</v>
      </c>
      <c r="H7" s="17">
        <v>21417.72</v>
      </c>
      <c r="I7" s="17">
        <v>21894.560000000001</v>
      </c>
      <c r="J7" s="17">
        <v>18135.599999999999</v>
      </c>
      <c r="K7" s="17">
        <v>12135.49</v>
      </c>
      <c r="L7" s="39">
        <v>5453.75</v>
      </c>
      <c r="M7" s="17">
        <v>162346.15</v>
      </c>
      <c r="N7" s="114"/>
    </row>
    <row r="8" spans="1:15" x14ac:dyDescent="0.3">
      <c r="A8" s="19" t="s">
        <v>158</v>
      </c>
      <c r="B8" s="39">
        <v>235.05</v>
      </c>
      <c r="C8" s="39">
        <v>2846.02</v>
      </c>
      <c r="D8" s="39">
        <v>7612.37</v>
      </c>
      <c r="E8" s="39">
        <v>9451.6</v>
      </c>
      <c r="F8" s="39">
        <v>10069.51</v>
      </c>
      <c r="G8" s="39">
        <v>10023.700000000001</v>
      </c>
      <c r="H8" s="17">
        <v>10171.75</v>
      </c>
      <c r="I8" s="17">
        <v>10736.33</v>
      </c>
      <c r="J8" s="39">
        <v>9253.66</v>
      </c>
      <c r="K8" s="39">
        <v>5976.62</v>
      </c>
      <c r="L8" s="39">
        <v>3026.61</v>
      </c>
      <c r="M8" s="17">
        <v>79403.22</v>
      </c>
      <c r="N8" s="114"/>
    </row>
    <row r="9" spans="1:15" x14ac:dyDescent="0.3">
      <c r="A9" s="19" t="s">
        <v>150</v>
      </c>
      <c r="B9" s="39">
        <v>2.57</v>
      </c>
      <c r="C9" s="39">
        <v>65.09</v>
      </c>
      <c r="D9" s="39">
        <v>186.05</v>
      </c>
      <c r="E9" s="39">
        <v>123.41</v>
      </c>
      <c r="F9" s="39">
        <v>81.06</v>
      </c>
      <c r="G9" s="39">
        <v>43.63</v>
      </c>
      <c r="H9" s="39">
        <v>30.84</v>
      </c>
      <c r="I9" s="39">
        <v>30.34</v>
      </c>
      <c r="J9" s="39">
        <v>24.09</v>
      </c>
      <c r="K9" s="39">
        <v>12.98</v>
      </c>
      <c r="L9" s="39">
        <v>0.5</v>
      </c>
      <c r="M9" s="17">
        <v>600.55999999999995</v>
      </c>
      <c r="N9" s="114"/>
    </row>
    <row r="10" spans="1:15" x14ac:dyDescent="0.3">
      <c r="A10" s="19" t="s">
        <v>4</v>
      </c>
      <c r="B10" s="39">
        <f>SUM(B7:B9)</f>
        <v>667.91000000000008</v>
      </c>
      <c r="C10" s="39">
        <f t="shared" ref="C10:M10" si="0">SUM(C7:C9)</f>
        <v>10900.12</v>
      </c>
      <c r="D10" s="17">
        <f t="shared" si="0"/>
        <v>24833.919999999998</v>
      </c>
      <c r="E10" s="17">
        <f t="shared" si="0"/>
        <v>27297.66</v>
      </c>
      <c r="F10" s="17">
        <f t="shared" si="0"/>
        <v>29744.579999999998</v>
      </c>
      <c r="G10" s="17">
        <f t="shared" si="0"/>
        <v>30604.9</v>
      </c>
      <c r="H10" s="17">
        <f t="shared" si="0"/>
        <v>31620.31</v>
      </c>
      <c r="I10" s="17">
        <f t="shared" si="0"/>
        <v>32661.23</v>
      </c>
      <c r="J10" s="17">
        <f t="shared" si="0"/>
        <v>27413.35</v>
      </c>
      <c r="K10" s="17">
        <f t="shared" si="0"/>
        <v>18125.09</v>
      </c>
      <c r="L10" s="39">
        <f t="shared" si="0"/>
        <v>8480.86</v>
      </c>
      <c r="M10" s="17">
        <f t="shared" si="0"/>
        <v>242349.93</v>
      </c>
    </row>
    <row r="11" spans="1:15" x14ac:dyDescent="0.3">
      <c r="B11" s="143"/>
      <c r="C11" s="144"/>
      <c r="D11" s="145"/>
      <c r="E11" s="145"/>
      <c r="F11" s="145"/>
      <c r="G11" s="145"/>
      <c r="H11" s="145"/>
      <c r="I11" s="145"/>
      <c r="J11" s="145"/>
      <c r="K11" s="145"/>
      <c r="L11" s="144"/>
      <c r="M11" s="146"/>
    </row>
    <row r="12" spans="1:15" x14ac:dyDescent="0.3">
      <c r="A12" s="21" t="s">
        <v>212</v>
      </c>
      <c r="B12" s="143"/>
      <c r="C12" s="144"/>
      <c r="D12" s="145"/>
      <c r="E12" s="145"/>
      <c r="F12" s="145"/>
      <c r="G12" s="145"/>
      <c r="H12" s="145"/>
      <c r="I12" s="145"/>
      <c r="J12" s="145"/>
      <c r="K12" s="145"/>
      <c r="L12" s="144"/>
      <c r="M12" s="146"/>
    </row>
    <row r="13" spans="1:15" x14ac:dyDescent="0.3">
      <c r="B13" s="161" t="s">
        <v>33</v>
      </c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3"/>
    </row>
    <row r="14" spans="1:15" x14ac:dyDescent="0.3">
      <c r="A14" s="28" t="s">
        <v>69</v>
      </c>
      <c r="B14" s="28" t="s">
        <v>49</v>
      </c>
      <c r="C14" s="28" t="s">
        <v>117</v>
      </c>
      <c r="D14" s="28" t="s">
        <v>118</v>
      </c>
      <c r="E14" s="28" t="s">
        <v>119</v>
      </c>
      <c r="F14" s="28" t="s">
        <v>120</v>
      </c>
      <c r="G14" s="28" t="s">
        <v>121</v>
      </c>
      <c r="H14" s="28" t="s">
        <v>122</v>
      </c>
      <c r="I14" s="28" t="s">
        <v>123</v>
      </c>
      <c r="J14" s="28" t="s">
        <v>124</v>
      </c>
      <c r="K14" s="28" t="s">
        <v>125</v>
      </c>
      <c r="L14" s="28" t="s">
        <v>205</v>
      </c>
      <c r="M14" s="28" t="s">
        <v>4</v>
      </c>
    </row>
    <row r="15" spans="1:15" x14ac:dyDescent="0.3">
      <c r="A15" s="19" t="s">
        <v>159</v>
      </c>
      <c r="B15" s="58">
        <v>0.64419999999999999</v>
      </c>
      <c r="C15" s="58">
        <v>0.7329</v>
      </c>
      <c r="D15" s="58">
        <v>0.68600000000000005</v>
      </c>
      <c r="E15" s="58">
        <v>0.6492</v>
      </c>
      <c r="F15" s="58">
        <v>0.65869999999999995</v>
      </c>
      <c r="G15" s="58">
        <v>0.67110000000000003</v>
      </c>
      <c r="H15" s="58">
        <v>0.67730000000000001</v>
      </c>
      <c r="I15" s="58">
        <v>0.6704</v>
      </c>
      <c r="J15" s="58">
        <v>0.66159999999999997</v>
      </c>
      <c r="K15" s="58">
        <v>0.66949999999999998</v>
      </c>
      <c r="L15" s="58">
        <v>0.6431</v>
      </c>
      <c r="M15" s="58">
        <v>0.66990000000000005</v>
      </c>
    </row>
    <row r="16" spans="1:15" x14ac:dyDescent="0.3">
      <c r="A16" s="19" t="s">
        <v>158</v>
      </c>
      <c r="B16" s="58">
        <v>0.35189999999999999</v>
      </c>
      <c r="C16" s="58">
        <v>0.2611</v>
      </c>
      <c r="D16" s="58">
        <v>0.30649999999999999</v>
      </c>
      <c r="E16" s="58">
        <v>0.34620000000000001</v>
      </c>
      <c r="F16" s="58">
        <v>0.33850000000000002</v>
      </c>
      <c r="G16" s="58">
        <v>0.32750000000000001</v>
      </c>
      <c r="H16" s="58">
        <v>0.32169999999999999</v>
      </c>
      <c r="I16" s="58">
        <v>0.32869999999999999</v>
      </c>
      <c r="J16" s="58">
        <v>0.33760000000000001</v>
      </c>
      <c r="K16" s="58">
        <v>0.32969999999999999</v>
      </c>
      <c r="L16" s="58">
        <v>0.3569</v>
      </c>
      <c r="M16" s="58">
        <v>0.3276</v>
      </c>
    </row>
    <row r="17" spans="1:19" x14ac:dyDescent="0.3">
      <c r="A17" s="19" t="s">
        <v>150</v>
      </c>
      <c r="B17" s="58">
        <v>3.8E-3</v>
      </c>
      <c r="C17" s="58">
        <v>6.0000000000000001E-3</v>
      </c>
      <c r="D17" s="58">
        <v>7.4999999999999997E-3</v>
      </c>
      <c r="E17" s="58">
        <v>4.4999999999999997E-3</v>
      </c>
      <c r="F17" s="58">
        <v>2.7000000000000001E-3</v>
      </c>
      <c r="G17" s="58">
        <v>1.4E-3</v>
      </c>
      <c r="H17" s="58">
        <v>1E-3</v>
      </c>
      <c r="I17" s="58">
        <v>8.9999999999999998E-4</v>
      </c>
      <c r="J17" s="58">
        <v>8.9999999999999998E-4</v>
      </c>
      <c r="K17" s="58">
        <v>6.9999999999999999E-4</v>
      </c>
      <c r="L17" s="58">
        <v>1E-4</v>
      </c>
      <c r="M17" s="58">
        <v>2.5000000000000001E-3</v>
      </c>
    </row>
    <row r="18" spans="1:19" x14ac:dyDescent="0.3">
      <c r="A18" s="19" t="s">
        <v>4</v>
      </c>
      <c r="B18" s="58">
        <v>1</v>
      </c>
      <c r="C18" s="58">
        <v>1</v>
      </c>
      <c r="D18" s="58">
        <v>1</v>
      </c>
      <c r="E18" s="58">
        <v>1</v>
      </c>
      <c r="F18" s="58">
        <v>1</v>
      </c>
      <c r="G18" s="58">
        <v>1</v>
      </c>
      <c r="H18" s="58">
        <v>1</v>
      </c>
      <c r="I18" s="58">
        <v>1</v>
      </c>
      <c r="J18" s="58">
        <v>1</v>
      </c>
      <c r="K18" s="58">
        <v>1</v>
      </c>
      <c r="L18" s="58">
        <v>1</v>
      </c>
      <c r="M18" s="58">
        <v>1</v>
      </c>
    </row>
    <row r="19" spans="1:19" x14ac:dyDescent="0.3">
      <c r="B19" s="18"/>
      <c r="C19" s="18"/>
      <c r="D19" s="18"/>
    </row>
    <row r="20" spans="1:19" x14ac:dyDescent="0.3">
      <c r="J20" s="115"/>
    </row>
    <row r="21" spans="1:19" ht="14.5" x14ac:dyDescent="0.35">
      <c r="A21" s="28" t="s">
        <v>78</v>
      </c>
      <c r="B21" s="28" t="s">
        <v>126</v>
      </c>
      <c r="C21"/>
      <c r="D21"/>
      <c r="E21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</row>
    <row r="22" spans="1:19" ht="14.5" x14ac:dyDescent="0.35">
      <c r="A22" s="19" t="s">
        <v>48</v>
      </c>
      <c r="B22" s="19">
        <v>46.57</v>
      </c>
      <c r="C22"/>
      <c r="D22"/>
      <c r="E22"/>
      <c r="F22" s="18"/>
      <c r="G22" s="18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</row>
    <row r="23" spans="1:19" ht="14.5" x14ac:dyDescent="0.35">
      <c r="A23" s="19" t="s">
        <v>45</v>
      </c>
      <c r="B23" s="19">
        <v>45.93</v>
      </c>
      <c r="C23"/>
      <c r="D23"/>
      <c r="E23" s="74"/>
      <c r="F23" s="18"/>
      <c r="G23" s="18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</row>
    <row r="24" spans="1:19" ht="14.5" x14ac:dyDescent="0.35">
      <c r="A24" s="19" t="s">
        <v>164</v>
      </c>
      <c r="B24" s="39">
        <v>45.92</v>
      </c>
      <c r="C24"/>
      <c r="D24"/>
      <c r="E24" s="74"/>
      <c r="F24" s="18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18"/>
    </row>
    <row r="25" spans="1:19" ht="14.5" x14ac:dyDescent="0.35">
      <c r="A25" s="19" t="s">
        <v>165</v>
      </c>
      <c r="B25" s="19">
        <v>45.82</v>
      </c>
      <c r="C25"/>
      <c r="D25"/>
      <c r="E25" s="74"/>
      <c r="F25" s="18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</row>
    <row r="26" spans="1:19" ht="14.5" x14ac:dyDescent="0.35">
      <c r="A26" s="19" t="s">
        <v>161</v>
      </c>
      <c r="B26" s="19">
        <v>45.43</v>
      </c>
      <c r="C26"/>
      <c r="D26"/>
      <c r="E26" s="74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9" ht="14.5" x14ac:dyDescent="0.35">
      <c r="A27" s="19" t="s">
        <v>41</v>
      </c>
      <c r="B27" s="19">
        <v>45.43</v>
      </c>
      <c r="C27"/>
      <c r="D27"/>
      <c r="E27" s="74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9" ht="14.5" x14ac:dyDescent="0.35">
      <c r="A28" s="19" t="s">
        <v>169</v>
      </c>
      <c r="B28" s="19">
        <v>45.27</v>
      </c>
      <c r="C28"/>
      <c r="D28"/>
      <c r="E2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9" ht="14.5" x14ac:dyDescent="0.35">
      <c r="A29" s="19" t="s">
        <v>162</v>
      </c>
      <c r="B29" s="19">
        <v>44.73</v>
      </c>
      <c r="C29"/>
      <c r="D29"/>
      <c r="E29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22"/>
    </row>
    <row r="30" spans="1:19" ht="14.5" x14ac:dyDescent="0.35">
      <c r="A30" s="19" t="s">
        <v>46</v>
      </c>
      <c r="B30" s="19">
        <v>44.53</v>
      </c>
      <c r="C30"/>
      <c r="D30"/>
      <c r="E30"/>
    </row>
    <row r="31" spans="1:19" ht="14.5" x14ac:dyDescent="0.35">
      <c r="A31" s="19" t="s">
        <v>168</v>
      </c>
      <c r="B31" s="19">
        <v>44.45</v>
      </c>
      <c r="C31"/>
      <c r="D31"/>
      <c r="E31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19" ht="14.5" x14ac:dyDescent="0.35">
      <c r="A32" s="19" t="s">
        <v>43</v>
      </c>
      <c r="B32" s="19">
        <v>44.21</v>
      </c>
      <c r="C32"/>
      <c r="D32"/>
      <c r="E32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1:17" ht="14.5" x14ac:dyDescent="0.35">
      <c r="A33" s="19" t="s">
        <v>42</v>
      </c>
      <c r="B33" s="19">
        <v>44.17</v>
      </c>
      <c r="C33"/>
      <c r="D33"/>
      <c r="E33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</row>
    <row r="34" spans="1:17" ht="14.5" x14ac:dyDescent="0.35">
      <c r="A34" s="19" t="s">
        <v>47</v>
      </c>
      <c r="B34" s="19">
        <v>44.1</v>
      </c>
      <c r="C34"/>
      <c r="D34"/>
      <c r="E34"/>
    </row>
    <row r="35" spans="1:17" ht="14.5" x14ac:dyDescent="0.35">
      <c r="A35" s="19" t="s">
        <v>163</v>
      </c>
      <c r="B35" s="19">
        <v>44.09</v>
      </c>
      <c r="C35"/>
      <c r="D35"/>
      <c r="E35"/>
    </row>
    <row r="36" spans="1:17" ht="14.5" x14ac:dyDescent="0.35">
      <c r="A36" s="19" t="s">
        <v>40</v>
      </c>
      <c r="B36" s="19">
        <v>43.93</v>
      </c>
      <c r="C36"/>
      <c r="D36"/>
      <c r="E36"/>
    </row>
    <row r="37" spans="1:17" ht="14.5" x14ac:dyDescent="0.35">
      <c r="A37" s="19" t="s">
        <v>167</v>
      </c>
      <c r="B37" s="19">
        <v>43.77</v>
      </c>
      <c r="C37"/>
      <c r="D37"/>
      <c r="E37"/>
    </row>
    <row r="38" spans="1:17" ht="14.5" x14ac:dyDescent="0.35">
      <c r="A38" s="19" t="s">
        <v>44</v>
      </c>
      <c r="B38" s="19">
        <v>43.54</v>
      </c>
      <c r="C38"/>
      <c r="D38"/>
      <c r="E38"/>
    </row>
    <row r="39" spans="1:17" ht="14.5" x14ac:dyDescent="0.35">
      <c r="A39" s="19" t="s">
        <v>166</v>
      </c>
      <c r="B39" s="19">
        <v>43.09</v>
      </c>
      <c r="C39"/>
      <c r="D39"/>
      <c r="E39"/>
    </row>
    <row r="40" spans="1:17" ht="14.5" x14ac:dyDescent="0.35">
      <c r="A40" s="19" t="s">
        <v>170</v>
      </c>
      <c r="B40" s="19">
        <v>43.02</v>
      </c>
      <c r="C40"/>
      <c r="D40"/>
      <c r="E40"/>
    </row>
    <row r="41" spans="1:17" ht="28.5" x14ac:dyDescent="0.35">
      <c r="A41" s="40" t="s">
        <v>141</v>
      </c>
      <c r="B41" s="19">
        <v>44.45</v>
      </c>
      <c r="C41"/>
      <c r="D41"/>
      <c r="E41"/>
    </row>
  </sheetData>
  <sortState xmlns:xlrd2="http://schemas.microsoft.com/office/spreadsheetml/2017/richdata2" ref="A46:B64">
    <sortCondition descending="1" ref="B46:B64"/>
  </sortState>
  <mergeCells count="2">
    <mergeCell ref="B13:M13"/>
    <mergeCell ref="B5:M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605E8EC994B74384C3E9D77F3265EB" ma:contentTypeVersion="18" ma:contentTypeDescription="Create a new document." ma:contentTypeScope="" ma:versionID="c0f6d8432645946b08a1e49754595572">
  <xsd:schema xmlns:xsd="http://www.w3.org/2001/XMLSchema" xmlns:xs="http://www.w3.org/2001/XMLSchema" xmlns:p="http://schemas.microsoft.com/office/2006/metadata/properties" xmlns:ns2="42f71f86-2bc3-4eda-a5e7-ed52d7073a80" xmlns:ns3="fd5a31b8-7943-496c-9bf2-dda18d38b62a" targetNamespace="http://schemas.microsoft.com/office/2006/metadata/properties" ma:root="true" ma:fieldsID="65f358f9797809d0b1c7b31eae102c14" ns2:_="" ns3:_="">
    <xsd:import namespace="42f71f86-2bc3-4eda-a5e7-ed52d7073a80"/>
    <xsd:import namespace="fd5a31b8-7943-496c-9bf2-dda18d38b6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ink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Subjectmatterexpert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71f86-2bc3-4eda-a5e7-ed52d7073a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ink" ma:index="19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b879720-a610-4f30-a10e-48b90a9c40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Subjectmatterexpert" ma:index="24" nillable="true" ma:displayName="Subject matter expert" ma:description="Person responsible for editing this page" ma:format="Dropdown" ma:internalName="Subjectmatterexpert">
      <xsd:simpleType>
        <xsd:restriction base="dms:Note">
          <xsd:maxLength value="255"/>
        </xsd:restriction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a31b8-7943-496c-9bf2-dda18d38b62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5d682a1-3bd8-46c1-be71-5eea99c24b83}" ma:internalName="TaxCatchAll" ma:showField="CatchAllData" ma:web="fd5a31b8-7943-496c-9bf2-dda18d38b6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158AF6-9AD0-4C4E-9CA0-618B2B560E8F}"/>
</file>

<file path=customXml/itemProps2.xml><?xml version="1.0" encoding="utf-8"?>
<ds:datastoreItem xmlns:ds="http://schemas.openxmlformats.org/officeDocument/2006/customXml" ds:itemID="{78D60791-E9C0-466F-BF2B-1FD9B5C292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pg 5 workforce at a glance</vt:lpstr>
      <vt:lpstr>pg 6 </vt:lpstr>
      <vt:lpstr>pg 7 workforce size</vt:lpstr>
      <vt:lpstr>pg 9 occupation type</vt:lpstr>
      <vt:lpstr>pg 10 and 11 location</vt:lpstr>
      <vt:lpstr>pg 12 employment type</vt:lpstr>
      <vt:lpstr>pg 13 diversity</vt:lpstr>
      <vt:lpstr>pg 14 workforce earnings</vt:lpstr>
      <vt:lpstr>pg 15 age</vt:lpstr>
      <vt:lpstr>pg 16 and 17 appt type</vt:lpstr>
      <vt:lpstr>pg 18 and 19 gender</vt:lpstr>
      <vt:lpstr>pg 20  employment status</vt:lpstr>
      <vt:lpstr>pg 21 appointment type</vt:lpstr>
    </vt:vector>
  </TitlesOfParts>
  <Company>Public Service Commission | Queensland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September 2022 Biannual report open data tables</dc:title>
  <dc:subject>September 2022 Biannual report open data tables</dc:subject>
  <dc:creator>Public Service Commission | Queensland Government</dc:creator>
  <cp:keywords>September 2022 Biannual report open data tables</cp:keywords>
  <dcterms:created xsi:type="dcterms:W3CDTF">2019-11-11T00:59:08Z</dcterms:created>
  <dcterms:modified xsi:type="dcterms:W3CDTF">2022-12-06T06:45:33Z</dcterms:modified>
</cp:coreProperties>
</file>